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showInkAnnotation="0" autoCompressPictures="0"/>
  <xr:revisionPtr revIDLastSave="0" documentId="13_ncr:1_{89ED4F70-B06D-4534-8141-7DA8AF8E03E5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Input" sheetId="1" r:id="rId1"/>
    <sheet name="Help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51" i="1" l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BA51" i="1"/>
  <c r="AU51" i="1"/>
  <c r="AV51" i="1" s="1"/>
  <c r="AW51" i="1" s="1"/>
  <c r="AO51" i="1"/>
  <c r="AP51" i="1" s="1"/>
  <c r="AQ51" i="1" s="1"/>
  <c r="AI51" i="1"/>
  <c r="AH51" i="1"/>
  <c r="BA50" i="1"/>
  <c r="AU50" i="1"/>
  <c r="AV50" i="1" s="1"/>
  <c r="AW50" i="1" s="1"/>
  <c r="AO50" i="1"/>
  <c r="AP50" i="1" s="1"/>
  <c r="AQ50" i="1" s="1"/>
  <c r="AI50" i="1"/>
  <c r="AH50" i="1"/>
  <c r="BA49" i="1"/>
  <c r="AU49" i="1"/>
  <c r="AV49" i="1" s="1"/>
  <c r="AW49" i="1" s="1"/>
  <c r="AO49" i="1"/>
  <c r="AP49" i="1" s="1"/>
  <c r="AQ49" i="1" s="1"/>
  <c r="AI49" i="1"/>
  <c r="AH49" i="1"/>
  <c r="BA48" i="1"/>
  <c r="AU48" i="1"/>
  <c r="AV48" i="1" s="1"/>
  <c r="AW48" i="1" s="1"/>
  <c r="AO48" i="1"/>
  <c r="AP48" i="1" s="1"/>
  <c r="AQ48" i="1" s="1"/>
  <c r="AI48" i="1"/>
  <c r="AH48" i="1"/>
  <c r="BA47" i="1"/>
  <c r="AU47" i="1"/>
  <c r="AV47" i="1" s="1"/>
  <c r="AW47" i="1" s="1"/>
  <c r="AO47" i="1"/>
  <c r="AP47" i="1" s="1"/>
  <c r="AQ47" i="1" s="1"/>
  <c r="AI47" i="1"/>
  <c r="AH47" i="1"/>
  <c r="BA46" i="1"/>
  <c r="AU46" i="1"/>
  <c r="AV46" i="1" s="1"/>
  <c r="AW46" i="1" s="1"/>
  <c r="AO46" i="1"/>
  <c r="AP46" i="1" s="1"/>
  <c r="AQ46" i="1" s="1"/>
  <c r="AI46" i="1"/>
  <c r="AH46" i="1"/>
  <c r="BA45" i="1"/>
  <c r="AU45" i="1"/>
  <c r="AV45" i="1" s="1"/>
  <c r="AW45" i="1" s="1"/>
  <c r="AO45" i="1"/>
  <c r="AP45" i="1" s="1"/>
  <c r="AQ45" i="1" s="1"/>
  <c r="AI45" i="1"/>
  <c r="AH45" i="1"/>
  <c r="BA44" i="1"/>
  <c r="AU44" i="1"/>
  <c r="AV44" i="1" s="1"/>
  <c r="AW44" i="1" s="1"/>
  <c r="AO44" i="1"/>
  <c r="AP44" i="1" s="1"/>
  <c r="AQ44" i="1" s="1"/>
  <c r="AI44" i="1"/>
  <c r="AH44" i="1"/>
  <c r="BA43" i="1"/>
  <c r="AU43" i="1"/>
  <c r="AV43" i="1" s="1"/>
  <c r="AW43" i="1" s="1"/>
  <c r="AO43" i="1"/>
  <c r="AP43" i="1" s="1"/>
  <c r="AQ43" i="1" s="1"/>
  <c r="AI43" i="1"/>
  <c r="AH43" i="1"/>
  <c r="BA42" i="1"/>
  <c r="AU42" i="1"/>
  <c r="AV42" i="1" s="1"/>
  <c r="AW42" i="1" s="1"/>
  <c r="AO42" i="1"/>
  <c r="AP42" i="1" s="1"/>
  <c r="AQ42" i="1" s="1"/>
  <c r="AI42" i="1"/>
  <c r="AH42" i="1"/>
  <c r="BA41" i="1"/>
  <c r="AU41" i="1"/>
  <c r="AV41" i="1" s="1"/>
  <c r="AW41" i="1" s="1"/>
  <c r="AO41" i="1"/>
  <c r="AP41" i="1" s="1"/>
  <c r="AQ41" i="1" s="1"/>
  <c r="AI41" i="1"/>
  <c r="AH41" i="1"/>
  <c r="BA40" i="1"/>
  <c r="AU40" i="1"/>
  <c r="AV40" i="1" s="1"/>
  <c r="AW40" i="1" s="1"/>
  <c r="AO40" i="1"/>
  <c r="AP40" i="1" s="1"/>
  <c r="AQ40" i="1" s="1"/>
  <c r="AI40" i="1"/>
  <c r="AH40" i="1"/>
  <c r="BA39" i="1"/>
  <c r="AU39" i="1"/>
  <c r="AV39" i="1" s="1"/>
  <c r="AW39" i="1" s="1"/>
  <c r="AO39" i="1"/>
  <c r="AP39" i="1" s="1"/>
  <c r="AQ39" i="1" s="1"/>
  <c r="AI39" i="1"/>
  <c r="AH39" i="1"/>
  <c r="BA38" i="1"/>
  <c r="AU38" i="1"/>
  <c r="AV38" i="1" s="1"/>
  <c r="AW38" i="1" s="1"/>
  <c r="AO38" i="1"/>
  <c r="AP38" i="1" s="1"/>
  <c r="AQ38" i="1" s="1"/>
  <c r="AI38" i="1"/>
  <c r="AH38" i="1"/>
  <c r="BA37" i="1"/>
  <c r="AU37" i="1"/>
  <c r="AV37" i="1" s="1"/>
  <c r="AW37" i="1" s="1"/>
  <c r="AO37" i="1"/>
  <c r="AP37" i="1" s="1"/>
  <c r="AQ37" i="1" s="1"/>
  <c r="AI37" i="1"/>
  <c r="AH37" i="1"/>
  <c r="BA36" i="1"/>
  <c r="AU36" i="1"/>
  <c r="AV36" i="1" s="1"/>
  <c r="AW36" i="1" s="1"/>
  <c r="AO36" i="1"/>
  <c r="AP36" i="1" s="1"/>
  <c r="AQ36" i="1" s="1"/>
  <c r="AI36" i="1"/>
  <c r="AH36" i="1"/>
  <c r="BA35" i="1"/>
  <c r="AU35" i="1"/>
  <c r="AV35" i="1" s="1"/>
  <c r="AW35" i="1" s="1"/>
  <c r="AO35" i="1"/>
  <c r="AP35" i="1" s="1"/>
  <c r="AQ35" i="1" s="1"/>
  <c r="AI35" i="1"/>
  <c r="AH35" i="1"/>
  <c r="BA34" i="1"/>
  <c r="AU34" i="1"/>
  <c r="AV34" i="1" s="1"/>
  <c r="AW34" i="1" s="1"/>
  <c r="AO34" i="1"/>
  <c r="AP34" i="1" s="1"/>
  <c r="AQ34" i="1" s="1"/>
  <c r="AI34" i="1"/>
  <c r="AH34" i="1"/>
  <c r="BA33" i="1"/>
  <c r="AU33" i="1"/>
  <c r="AV33" i="1" s="1"/>
  <c r="AW33" i="1" s="1"/>
  <c r="AO33" i="1"/>
  <c r="AP33" i="1" s="1"/>
  <c r="AQ33" i="1" s="1"/>
  <c r="AI33" i="1"/>
  <c r="AH33" i="1"/>
  <c r="BA32" i="1"/>
  <c r="AU32" i="1"/>
  <c r="AV32" i="1" s="1"/>
  <c r="AW32" i="1" s="1"/>
  <c r="AO32" i="1"/>
  <c r="AP32" i="1" s="1"/>
  <c r="AQ32" i="1" s="1"/>
  <c r="AI32" i="1"/>
  <c r="AH32" i="1"/>
  <c r="BA31" i="1"/>
  <c r="AU31" i="1"/>
  <c r="AV31" i="1" s="1"/>
  <c r="AW31" i="1" s="1"/>
  <c r="AO31" i="1"/>
  <c r="AP31" i="1" s="1"/>
  <c r="AQ31" i="1" s="1"/>
  <c r="AI31" i="1"/>
  <c r="AH31" i="1"/>
  <c r="BA30" i="1"/>
  <c r="AU30" i="1"/>
  <c r="AV30" i="1" s="1"/>
  <c r="AW30" i="1" s="1"/>
  <c r="AO30" i="1"/>
  <c r="AP30" i="1" s="1"/>
  <c r="AQ30" i="1" s="1"/>
  <c r="AI30" i="1"/>
  <c r="AH30" i="1"/>
  <c r="BA29" i="1"/>
  <c r="AU29" i="1"/>
  <c r="AV29" i="1" s="1"/>
  <c r="AW29" i="1" s="1"/>
  <c r="AO29" i="1"/>
  <c r="AP29" i="1" s="1"/>
  <c r="AQ29" i="1" s="1"/>
  <c r="AI29" i="1"/>
  <c r="AH29" i="1"/>
  <c r="BA28" i="1"/>
  <c r="AU28" i="1"/>
  <c r="AV28" i="1" s="1"/>
  <c r="AW28" i="1" s="1"/>
  <c r="AO28" i="1"/>
  <c r="AP28" i="1" s="1"/>
  <c r="AQ28" i="1" s="1"/>
  <c r="AI28" i="1"/>
  <c r="AH28" i="1"/>
  <c r="BA27" i="1"/>
  <c r="AU27" i="1"/>
  <c r="AV27" i="1" s="1"/>
  <c r="AW27" i="1" s="1"/>
  <c r="AO27" i="1"/>
  <c r="AP27" i="1" s="1"/>
  <c r="AQ27" i="1" s="1"/>
  <c r="AI27" i="1"/>
  <c r="AH27" i="1"/>
  <c r="BA26" i="1"/>
  <c r="AU26" i="1"/>
  <c r="AV26" i="1" s="1"/>
  <c r="AW26" i="1" s="1"/>
  <c r="AO26" i="1"/>
  <c r="AP26" i="1" s="1"/>
  <c r="AQ26" i="1" s="1"/>
  <c r="AI26" i="1"/>
  <c r="AH26" i="1"/>
  <c r="BA25" i="1"/>
  <c r="AU25" i="1"/>
  <c r="AV25" i="1" s="1"/>
  <c r="AW25" i="1" s="1"/>
  <c r="AO25" i="1"/>
  <c r="AP25" i="1" s="1"/>
  <c r="AQ25" i="1" s="1"/>
  <c r="AI25" i="1"/>
  <c r="AH25" i="1"/>
  <c r="BA24" i="1"/>
  <c r="AU24" i="1"/>
  <c r="AV24" i="1" s="1"/>
  <c r="AW24" i="1" s="1"/>
  <c r="AO24" i="1"/>
  <c r="AP24" i="1" s="1"/>
  <c r="AQ24" i="1" s="1"/>
  <c r="AI24" i="1"/>
  <c r="AH24" i="1"/>
  <c r="BA23" i="1"/>
  <c r="AU23" i="1"/>
  <c r="AV23" i="1" s="1"/>
  <c r="AW23" i="1" s="1"/>
  <c r="AO23" i="1"/>
  <c r="AP23" i="1" s="1"/>
  <c r="AQ23" i="1" s="1"/>
  <c r="AI23" i="1"/>
  <c r="AH23" i="1"/>
  <c r="BA22" i="1"/>
  <c r="AU22" i="1"/>
  <c r="AV22" i="1" s="1"/>
  <c r="AW22" i="1" s="1"/>
  <c r="AO22" i="1"/>
  <c r="AP22" i="1" s="1"/>
  <c r="AQ22" i="1" s="1"/>
  <c r="AI22" i="1"/>
  <c r="AH22" i="1"/>
  <c r="BA21" i="1"/>
  <c r="AU21" i="1"/>
  <c r="AV21" i="1" s="1"/>
  <c r="AW21" i="1" s="1"/>
  <c r="AO21" i="1"/>
  <c r="AP21" i="1" s="1"/>
  <c r="AQ21" i="1" s="1"/>
  <c r="AI21" i="1"/>
  <c r="AH21" i="1"/>
  <c r="BA20" i="1"/>
  <c r="AU20" i="1"/>
  <c r="AV20" i="1" s="1"/>
  <c r="AW20" i="1" s="1"/>
  <c r="AO20" i="1"/>
  <c r="AP20" i="1" s="1"/>
  <c r="AQ20" i="1" s="1"/>
  <c r="AI20" i="1"/>
  <c r="AH20" i="1"/>
  <c r="BA19" i="1"/>
  <c r="AU19" i="1"/>
  <c r="AV19" i="1" s="1"/>
  <c r="AW19" i="1" s="1"/>
  <c r="AO19" i="1"/>
  <c r="AP19" i="1" s="1"/>
  <c r="AQ19" i="1" s="1"/>
  <c r="AI19" i="1"/>
  <c r="AH19" i="1"/>
  <c r="BA18" i="1"/>
  <c r="AU18" i="1"/>
  <c r="AV18" i="1" s="1"/>
  <c r="AW18" i="1" s="1"/>
  <c r="AO18" i="1"/>
  <c r="AP18" i="1" s="1"/>
  <c r="AQ18" i="1" s="1"/>
  <c r="AI18" i="1"/>
  <c r="AH18" i="1"/>
  <c r="BA17" i="1"/>
  <c r="AU17" i="1"/>
  <c r="AV17" i="1" s="1"/>
  <c r="AW17" i="1" s="1"/>
  <c r="AO17" i="1"/>
  <c r="AP17" i="1" s="1"/>
  <c r="AQ17" i="1" s="1"/>
  <c r="AI17" i="1"/>
  <c r="AH17" i="1"/>
  <c r="BA16" i="1"/>
  <c r="AU16" i="1"/>
  <c r="AV16" i="1" s="1"/>
  <c r="AW16" i="1" s="1"/>
  <c r="AO16" i="1"/>
  <c r="AP16" i="1" s="1"/>
  <c r="AQ16" i="1" s="1"/>
  <c r="AI16" i="1"/>
  <c r="AH16" i="1"/>
  <c r="BA15" i="1"/>
  <c r="AU15" i="1"/>
  <c r="AV15" i="1" s="1"/>
  <c r="AW15" i="1" s="1"/>
  <c r="AO15" i="1"/>
  <c r="AP15" i="1" s="1"/>
  <c r="AQ15" i="1" s="1"/>
  <c r="AI15" i="1"/>
  <c r="AH15" i="1"/>
  <c r="BA14" i="1"/>
  <c r="AU14" i="1"/>
  <c r="AV14" i="1" s="1"/>
  <c r="AW14" i="1" s="1"/>
  <c r="AO14" i="1"/>
  <c r="AP14" i="1" s="1"/>
  <c r="AQ14" i="1" s="1"/>
  <c r="AI14" i="1"/>
  <c r="AH14" i="1"/>
  <c r="BA13" i="1"/>
  <c r="AU13" i="1"/>
  <c r="AV13" i="1" s="1"/>
  <c r="AW13" i="1" s="1"/>
  <c r="AO13" i="1"/>
  <c r="AP13" i="1" s="1"/>
  <c r="AQ13" i="1" s="1"/>
  <c r="AI13" i="1"/>
  <c r="AH13" i="1"/>
  <c r="BA12" i="1"/>
  <c r="AU12" i="1"/>
  <c r="AV12" i="1" s="1"/>
  <c r="AW12" i="1" s="1"/>
  <c r="AO12" i="1"/>
  <c r="AP12" i="1" s="1"/>
  <c r="AQ12" i="1" s="1"/>
  <c r="AI12" i="1"/>
  <c r="AH12" i="1"/>
  <c r="BA11" i="1"/>
  <c r="AU11" i="1"/>
  <c r="AV11" i="1" s="1"/>
  <c r="AW11" i="1" s="1"/>
  <c r="AO11" i="1"/>
  <c r="AP11" i="1" s="1"/>
  <c r="AQ11" i="1" s="1"/>
  <c r="AI11" i="1"/>
  <c r="AH11" i="1"/>
  <c r="BA10" i="1"/>
  <c r="AU10" i="1"/>
  <c r="AV10" i="1" s="1"/>
  <c r="AW10" i="1" s="1"/>
  <c r="AO10" i="1"/>
  <c r="AP10" i="1" s="1"/>
  <c r="AQ10" i="1" s="1"/>
  <c r="AI10" i="1"/>
  <c r="AH10" i="1"/>
  <c r="BA9" i="1"/>
  <c r="AU9" i="1"/>
  <c r="AV9" i="1" s="1"/>
  <c r="AW9" i="1" s="1"/>
  <c r="AO9" i="1"/>
  <c r="AP9" i="1" s="1"/>
  <c r="AQ9" i="1" s="1"/>
  <c r="AI9" i="1"/>
  <c r="AH9" i="1"/>
  <c r="BA8" i="1"/>
  <c r="AU8" i="1"/>
  <c r="AV8" i="1" s="1"/>
  <c r="AW8" i="1" s="1"/>
  <c r="AO8" i="1"/>
  <c r="AP8" i="1" s="1"/>
  <c r="AQ8" i="1" s="1"/>
  <c r="AI8" i="1"/>
  <c r="AH8" i="1"/>
  <c r="BA7" i="1"/>
  <c r="AU7" i="1"/>
  <c r="AV7" i="1" s="1"/>
  <c r="AW7" i="1" s="1"/>
  <c r="AO7" i="1"/>
  <c r="AP7" i="1" s="1"/>
  <c r="AQ7" i="1" s="1"/>
  <c r="AI7" i="1"/>
  <c r="AH7" i="1"/>
  <c r="BA6" i="1"/>
  <c r="AU6" i="1"/>
  <c r="AV6" i="1" s="1"/>
  <c r="AW6" i="1" s="1"/>
  <c r="AO6" i="1"/>
  <c r="AP6" i="1" s="1"/>
  <c r="AQ6" i="1" s="1"/>
  <c r="AI6" i="1"/>
  <c r="AH6" i="1"/>
  <c r="BA5" i="1"/>
  <c r="AU5" i="1"/>
  <c r="AV5" i="1" s="1"/>
  <c r="AW5" i="1" s="1"/>
  <c r="AO5" i="1"/>
  <c r="AP5" i="1" s="1"/>
  <c r="AQ5" i="1" s="1"/>
  <c r="AI5" i="1"/>
  <c r="AH5" i="1"/>
  <c r="BA4" i="1"/>
  <c r="AI4" i="1"/>
  <c r="AU4" i="1"/>
  <c r="AV4" i="1" s="1"/>
  <c r="AW4" i="1" s="1"/>
  <c r="AO4" i="1"/>
  <c r="AP4" i="1" s="1"/>
  <c r="AQ4" i="1" s="1"/>
  <c r="AH4" i="1"/>
</calcChain>
</file>

<file path=xl/sharedStrings.xml><?xml version="1.0" encoding="utf-8"?>
<sst xmlns="http://schemas.openxmlformats.org/spreadsheetml/2006/main" count="411" uniqueCount="157">
  <si>
    <t>Marke</t>
  </si>
  <si>
    <t>Modell</t>
  </si>
  <si>
    <t>Energie (kWh/Jahr)</t>
  </si>
  <si>
    <t>Gerätetyp</t>
  </si>
  <si>
    <t>Klimaklasse</t>
  </si>
  <si>
    <t>Kaufpreis</t>
  </si>
  <si>
    <t>Nutzinhalt gesamt (l)</t>
  </si>
  <si>
    <t>Einstellbarer Temperatur-Bereich (°C)</t>
  </si>
  <si>
    <t>Kältemittel</t>
  </si>
  <si>
    <t>Höhe (mm)</t>
  </si>
  <si>
    <t>Breite (mm)</t>
  </si>
  <si>
    <t>Tiefe (mm)</t>
  </si>
  <si>
    <t>Link zum Hersteller</t>
  </si>
  <si>
    <t>Brand</t>
  </si>
  <si>
    <t>Model</t>
  </si>
  <si>
    <t>Net volume (liters)</t>
  </si>
  <si>
    <t>Climate class</t>
  </si>
  <si>
    <t>Energy (kWh/year)</t>
  </si>
  <si>
    <t>Refrigerant</t>
  </si>
  <si>
    <t>Countries available</t>
  </si>
  <si>
    <t>Link to manufacturer</t>
  </si>
  <si>
    <t>Height (mm)</t>
  </si>
  <si>
    <t>Width (mm)</t>
  </si>
  <si>
    <t>Depth (mm)</t>
  </si>
  <si>
    <t>update_number</t>
  </si>
  <si>
    <t>depth_mm_0dec</t>
  </si>
  <si>
    <t>capacity_volume_net_litres</t>
  </si>
  <si>
    <t>brand</t>
  </si>
  <si>
    <t>link_producer-de_CH</t>
  </si>
  <si>
    <t>type_of_cooling_commercial_coolers</t>
  </si>
  <si>
    <t>refrigerant</t>
  </si>
  <si>
    <t>temperature_range</t>
  </si>
  <si>
    <t>height_mm_0dec</t>
  </si>
  <si>
    <t>width_mm_0dec</t>
  </si>
  <si>
    <t>price_purchase</t>
  </si>
  <si>
    <t>model-de_CH</t>
  </si>
  <si>
    <t>energy_kwh_year</t>
  </si>
  <si>
    <t>Storage tempe-rature range (°C)</t>
  </si>
  <si>
    <t>ean</t>
  </si>
  <si>
    <t>EAN</t>
  </si>
  <si>
    <t>model-en_GB</t>
  </si>
  <si>
    <t>model-fr_CH</t>
  </si>
  <si>
    <t>model-it_CH</t>
  </si>
  <si>
    <t>link_financial_incentive-de_CH</t>
  </si>
  <si>
    <t>link_financial_incentive-fr_CH</t>
  </si>
  <si>
    <t>link_financial_incentive-it_CH</t>
  </si>
  <si>
    <t>link_producer-en_GB</t>
  </si>
  <si>
    <t>link_producer-fr_CH</t>
  </si>
  <si>
    <t>link_producer-it_CH</t>
  </si>
  <si>
    <t>Total display area (m2)</t>
  </si>
  <si>
    <t>Temperature class</t>
  </si>
  <si>
    <t>type_of_display_refrigerator</t>
  </si>
  <si>
    <t>T1 (highest temp. of warmest M-package)</t>
  </si>
  <si>
    <t>Ambient tempe-rature range (°C)</t>
  </si>
  <si>
    <t>Gross volume (liters)</t>
  </si>
  <si>
    <t>Light and Regulation</t>
  </si>
  <si>
    <t>Display and Control</t>
  </si>
  <si>
    <t>temperature_class</t>
  </si>
  <si>
    <t>eei_temperature_t1_display_refrigerator</t>
  </si>
  <si>
    <t>Bruttoinhalt gesamt (l)</t>
  </si>
  <si>
    <t>capacity_volume_gross_litres</t>
  </si>
  <si>
    <t>Umgebungstemperatur (°C)</t>
  </si>
  <si>
    <t>temperature_ambient</t>
  </si>
  <si>
    <t>Energy (kWh/24h)</t>
  </si>
  <si>
    <t>Energie (kWh/24h)</t>
  </si>
  <si>
    <t>energy_kwh_24h</t>
  </si>
  <si>
    <t>Warenpräsentationsfläche (m2)</t>
  </si>
  <si>
    <t>display_area_m2</t>
  </si>
  <si>
    <t>Effizienz-Index (%)</t>
  </si>
  <si>
    <t>Energy efficiency Index (%)</t>
  </si>
  <si>
    <t>Steuerung und Anzeigen</t>
  </si>
  <si>
    <t>regulation_and_display-de_CH</t>
  </si>
  <si>
    <t>Licht</t>
  </si>
  <si>
    <t>lighting</t>
  </si>
  <si>
    <t>regulation_and_display-en_GB</t>
  </si>
  <si>
    <t>regulation_and_display-fr_CH</t>
  </si>
  <si>
    <t>regulation_and_display-it_CH</t>
  </si>
  <si>
    <t>max_financial_incentive</t>
  </si>
  <si>
    <t>Type of refrigerator</t>
  </si>
  <si>
    <t>climate_class</t>
  </si>
  <si>
    <t>energy_efficiency_index_percental</t>
  </si>
  <si>
    <t>topten_listed_since</t>
  </si>
  <si>
    <t>measuring_norm</t>
  </si>
  <si>
    <t>data_type_and_origin</t>
  </si>
  <si>
    <t>noise_db</t>
  </si>
  <si>
    <t>Forced-air (yes/no)</t>
  </si>
  <si>
    <t>Umluft (ja/nein)</t>
  </si>
  <si>
    <t>countries_available</t>
  </si>
  <si>
    <t>Effizienzklasse</t>
  </si>
  <si>
    <t>Energy efficiency class</t>
  </si>
  <si>
    <t>energy_efficiency_class</t>
  </si>
  <si>
    <t>Geräuschpegel (dB)</t>
  </si>
  <si>
    <t>Noise (dB)</t>
  </si>
  <si>
    <t>Gewicht (kg)</t>
  </si>
  <si>
    <t>weight_kg_1dec</t>
  </si>
  <si>
    <t>link_eprel</t>
  </si>
  <si>
    <t>EPREL Link</t>
  </si>
  <si>
    <t>sku</t>
  </si>
  <si>
    <t>Purchase Price</t>
  </si>
  <si>
    <t>Weight (kg)</t>
  </si>
  <si>
    <t>family</t>
  </si>
  <si>
    <t>categories</t>
  </si>
  <si>
    <t>Auswahlkriterien / Selection Criteria</t>
  </si>
  <si>
    <t>remote horizontal display refrigerator</t>
  </si>
  <si>
    <t>zentralgekühlte Tiefkühltruhe</t>
  </si>
  <si>
    <t>zentralgekühlte Universaltruhe</t>
  </si>
  <si>
    <t>zentralgekühlte Kühltruhe</t>
  </si>
  <si>
    <t>zentralgekühlte Theken-Verkaufsvitrine</t>
  </si>
  <si>
    <t>zentralgekühltes Kühlregal</t>
  </si>
  <si>
    <t>remote vertical display refrigerator</t>
  </si>
  <si>
    <t>remote counter top refrigerator</t>
  </si>
  <si>
    <t>Type of Cabinet</t>
  </si>
  <si>
    <t>min class C (EEI &lt; 35)</t>
  </si>
  <si>
    <t>min class D (EEI &lt; 50)</t>
  </si>
  <si>
    <t>min class B (EEI &lt; 20)</t>
  </si>
  <si>
    <r>
      <rPr>
        <i/>
        <vertAlign val="superscript"/>
        <sz val="12"/>
        <rFont val="Calibri"/>
        <family val="2"/>
        <scheme val="minor"/>
      </rPr>
      <t xml:space="preserve">2 </t>
    </r>
    <r>
      <rPr>
        <i/>
        <sz val="12"/>
        <rFont val="Calibri"/>
        <family val="2"/>
        <scheme val="minor"/>
      </rPr>
      <t xml:space="preserve"> grosse / large : TDA ≥ 2 m</t>
    </r>
    <r>
      <rPr>
        <i/>
        <vertAlign val="superscript"/>
        <sz val="12"/>
        <rFont val="Calibri"/>
        <family val="2"/>
        <scheme val="minor"/>
      </rPr>
      <t>2</t>
    </r>
  </si>
  <si>
    <t>EEI calculation according to EU regulation (EU) 2019/2018 for remote cabinets</t>
  </si>
  <si>
    <t>EEI Berechnung gemäss EU Verordnung 2019/2018 für 'nicht-steckerfertige' Verkaufskühlgeräte</t>
  </si>
  <si>
    <t>remote horizontal display freezer</t>
  </si>
  <si>
    <t>remote horizontal universal chest</t>
  </si>
  <si>
    <t>series_internal</t>
  </si>
  <si>
    <t>further_series-de_CH</t>
  </si>
  <si>
    <t>further_series-en_GB</t>
  </si>
  <si>
    <t>further_series-fr_CH</t>
  </si>
  <si>
    <t>further_series-it_CH</t>
  </si>
  <si>
    <t>horizontal_display_freezers</t>
  </si>
  <si>
    <t>horizontal_display_universal</t>
  </si>
  <si>
    <t>vertical_display_freezers_medium</t>
  </si>
  <si>
    <t>vertical_display_freezers_large</t>
  </si>
  <si>
    <t>horizontal_display_refrigerators</t>
  </si>
  <si>
    <t>counter_top_refrigerator</t>
  </si>
  <si>
    <t>vertical_display_refrigerators</t>
  </si>
  <si>
    <t>n.a.</t>
  </si>
  <si>
    <t>https://www.topten.ch/gewerbe</t>
  </si>
  <si>
    <t>https://www.topten.ch/commercial</t>
  </si>
  <si>
    <t>https://www.topten.ch/commerciale</t>
  </si>
  <si>
    <t>je Gerät / per cabinet</t>
  </si>
  <si>
    <t>je Laufmeter / per running meter</t>
  </si>
  <si>
    <r>
      <t xml:space="preserve">Dropdown List </t>
    </r>
    <r>
      <rPr>
        <b/>
        <sz val="12"/>
        <color theme="0"/>
        <rFont val="Calibri"/>
        <family val="2"/>
        <scheme val="minor"/>
      </rPr>
      <t xml:space="preserve"> (Column H in Tab "Input")</t>
    </r>
  </si>
  <si>
    <t>aux1_eprel</t>
  </si>
  <si>
    <t>bus_refrigerators_disp_remote</t>
  </si>
  <si>
    <t>Details zum Schweizer Förderprogramm:</t>
  </si>
  <si>
    <t>Förderbeitrag / Subsidy (in CH only)</t>
  </si>
  <si>
    <t>enabled</t>
  </si>
  <si>
    <t>vertical_display_freezers_small</t>
  </si>
  <si>
    <r>
      <t xml:space="preserve">remote small vertical display freezer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</si>
  <si>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remote medium vertical display freezer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</si>
  <si>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zentralgekühlter mittlerer Tiefkühlschrank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</si>
  <si>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zentralgekühlter kleiner Tiefkühlschrank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</si>
  <si>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i/>
        <vertAlign val="superscript"/>
        <sz val="12"/>
        <color theme="1"/>
        <rFont val="Calibri"/>
        <family val="2"/>
        <scheme val="minor"/>
      </rPr>
      <t>3</t>
    </r>
    <r>
      <rPr>
        <i/>
        <sz val="12"/>
        <color theme="1"/>
        <rFont val="Calibri"/>
        <family val="2"/>
        <scheme val="minor"/>
      </rPr>
      <t xml:space="preserve"> klein / small: TDA &lt; 1.0 m</t>
    </r>
    <r>
      <rPr>
        <i/>
        <vertAlign val="superscript"/>
        <sz val="12"/>
        <color theme="1"/>
        <rFont val="Calibri"/>
        <family val="2"/>
        <scheme val="minor"/>
      </rPr>
      <t>2</t>
    </r>
  </si>
  <si>
    <r>
      <rPr>
        <i/>
        <vertAlign val="superscript"/>
        <sz val="12"/>
        <rFont val="Calibri"/>
        <family val="2"/>
        <scheme val="minor"/>
      </rPr>
      <t>1</t>
    </r>
    <r>
      <rPr>
        <i/>
        <sz val="12"/>
        <rFont val="Calibri"/>
        <family val="2"/>
        <scheme val="minor"/>
      </rPr>
      <t xml:space="preserve"> mittlere / medium-sized: 1.0 m</t>
    </r>
    <r>
      <rPr>
        <i/>
        <vertAlign val="superscript"/>
        <sz val="12"/>
        <rFont val="Calibri"/>
        <family val="2"/>
        <scheme val="minor"/>
      </rPr>
      <t>2</t>
    </r>
    <r>
      <rPr>
        <i/>
        <sz val="12"/>
        <rFont val="Calibri"/>
        <family val="2"/>
        <scheme val="minor"/>
      </rPr>
      <t xml:space="preserve"> ≤ TDA &lt; 2 m</t>
    </r>
    <r>
      <rPr>
        <i/>
        <vertAlign val="superscript"/>
        <sz val="12"/>
        <rFont val="Calibri"/>
        <family val="2"/>
        <scheme val="minor"/>
      </rPr>
      <t>2</t>
    </r>
  </si>
  <si>
    <r>
      <t xml:space="preserve">remote large vertical display freezer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</si>
  <si>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zentralgekühlter grosser Tiefkühlschrank </t>
    </r>
    <r>
      <rPr>
        <vertAlign val="superscript"/>
        <sz val="11"/>
        <color theme="1"/>
        <rFont val="Calibri"/>
        <family val="2"/>
        <scheme val="minor"/>
      </rPr>
      <t>3</t>
    </r>
  </si>
  <si>
    <t>Strom in 15 J.</t>
  </si>
  <si>
    <t>Total in 15 J.</t>
  </si>
  <si>
    <t>cost_electricity_15yrs</t>
  </si>
  <si>
    <t>cost_total_15yrs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</si>
</sst>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#,##0.0000"/>
    <numFmt numFmtId="167" formatCode="_-* #,##0\ [$CHF]_-;\-* #,##0\ [$CHF]_-;_-* &quot;-&quot;??\ [$CHF]_-;_-@_-"/>
  </numFmts>
  <fonts count="17" x14ac:knownFonts="1"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sz val="14"/>
      <color theme="1"/>
      <name val="Webdings"/>
      <family val="1"/>
      <charset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3" fontId="0" fillId="0" borderId="0" xfId="0" applyNumberFormat="1"/>
    <xf numFmtId="165" fontId="0" fillId="0" borderId="0" xfId="50" applyNumberFormat="1" applyFont="1"/>
    <xf numFmtId="0" fontId="0" fillId="0" borderId="0" xfId="0" applyAlignment="1">
      <alignment horizontal="center"/>
    </xf>
    <xf numFmtId="4" fontId="0" fillId="0" borderId="0" xfId="0" applyNumberFormat="1"/>
    <xf numFmtId="166" fontId="0" fillId="0" borderId="0" xfId="0" applyNumberFormat="1"/>
    <xf numFmtId="0" fontId="0" fillId="0" borderId="2" xfId="0" applyBorder="1"/>
    <xf numFmtId="0" fontId="0" fillId="0" borderId="3" xfId="0" applyBorder="1"/>
    <xf numFmtId="0" fontId="1" fillId="2" borderId="0" xfId="0" applyFont="1" applyFill="1"/>
    <xf numFmtId="0" fontId="9" fillId="0" borderId="0" xfId="0" applyFont="1" applyAlignment="1">
      <alignment horizontal="left" vertical="center"/>
    </xf>
    <xf numFmtId="0" fontId="8" fillId="0" borderId="0" xfId="0" applyFont="1"/>
    <xf numFmtId="0" fontId="1" fillId="4" borderId="0" xfId="0" applyFont="1" applyFill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7" fillId="0" borderId="0" xfId="0" applyFont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7" fontId="0" fillId="0" borderId="0" xfId="0" applyNumberFormat="1"/>
    <xf numFmtId="2" fontId="0" fillId="0" borderId="0" xfId="0" applyNumberFormat="1" applyAlignment="1">
      <alignment horizontal="center"/>
    </xf>
    <xf numFmtId="0" fontId="14" fillId="0" borderId="0" xfId="0" applyFont="1"/>
    <xf numFmtId="0" fontId="15" fillId="0" borderId="0" xfId="51" applyFont="1"/>
    <xf numFmtId="167" fontId="0" fillId="0" borderId="5" xfId="0" applyNumberFormat="1" applyBorder="1" applyAlignment="1">
      <alignment horizontal="right"/>
    </xf>
    <xf numFmtId="0" fontId="16" fillId="0" borderId="4" xfId="0" applyFont="1" applyBorder="1" applyAlignment="1">
      <alignment horizontal="left" indent="1"/>
    </xf>
    <xf numFmtId="0" fontId="1" fillId="2" borderId="0" xfId="0" applyFont="1" applyFill="1" applyAlignment="1">
      <alignment horizontal="center"/>
    </xf>
  </cellXfs>
  <cellStyles count="52">
    <cellStyle name="Comma" xfId="50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opten.ch/gewer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G52"/>
  <sheetViews>
    <sheetView tabSelected="1" topLeftCell="D1" zoomScale="55" zoomScaleNormal="55" workbookViewId="0">
      <pane ySplit="3" topLeftCell="A4" activePane="bottomLeft" state="frozen"/>
      <selection activeCell="D2" sqref="D2"/>
      <selection pane="bottomLeft" activeCell="D4" sqref="D4"/>
    </sheetView>
  </sheetViews>
  <sheetFormatPr defaultColWidth="10.85546875" defaultRowHeight="18.5" x14ac:dyDescent="0.45"/>
  <cols>
    <col min="1" max="3" width="10.85546875" hidden="1" customWidth="1"/>
    <col min="4" max="6" width="15.7109375" customWidth="1"/>
    <col min="7" max="7" width="36.35546875" customWidth="1"/>
    <col min="8" max="8" width="26.140625" customWidth="1"/>
    <col min="9" max="11" width="15.7109375" style="9" customWidth="1"/>
    <col min="12" max="17" width="15.7109375" customWidth="1"/>
    <col min="18" max="24" width="15.7109375" style="9" customWidth="1"/>
    <col min="25" max="29" width="15.7109375" customWidth="1"/>
    <col min="30" max="30" width="34.5703125" customWidth="1"/>
    <col min="31" max="32" width="14" customWidth="1"/>
    <col min="33" max="33" width="17.78515625" hidden="1" customWidth="1"/>
    <col min="34" max="34" width="13.5" hidden="1" customWidth="1"/>
    <col min="35" max="40" width="20.7109375" hidden="1" customWidth="1"/>
    <col min="41" max="41" width="12.0703125" hidden="1" customWidth="1"/>
    <col min="42" max="42" width="11.28515625" hidden="1" customWidth="1"/>
    <col min="43" max="43" width="11.140625" hidden="1" customWidth="1"/>
    <col min="44" max="44" width="26.42578125" hidden="1" customWidth="1"/>
    <col min="45" max="45" width="25.640625" hidden="1" customWidth="1"/>
    <col min="46" max="46" width="25.5" hidden="1" customWidth="1"/>
    <col min="47" max="47" width="18.42578125" hidden="1" customWidth="1"/>
    <col min="48" max="48" width="17.640625" hidden="1" customWidth="1"/>
    <col min="49" max="49" width="17.5" hidden="1" customWidth="1"/>
    <col min="50" max="50" width="26.28515625" hidden="1" customWidth="1"/>
    <col min="51" max="51" width="25.5" hidden="1" customWidth="1"/>
    <col min="52" max="53" width="25.35546875" hidden="1" customWidth="1"/>
    <col min="54" max="54" width="14.28515625" hidden="1" customWidth="1"/>
    <col min="55" max="55" width="19.0703125" hidden="1" customWidth="1"/>
    <col min="56" max="56" width="14.92578125" hidden="1" customWidth="1"/>
    <col min="57" max="57" width="17.2109375" hidden="1" customWidth="1"/>
    <col min="58" max="59" width="10.85546875" hidden="1" customWidth="1"/>
  </cols>
  <sheetData>
    <row r="1" spans="1:58" hidden="1" x14ac:dyDescent="0.45">
      <c r="A1" t="s">
        <v>97</v>
      </c>
      <c r="B1" t="s">
        <v>100</v>
      </c>
      <c r="C1" t="s">
        <v>101</v>
      </c>
      <c r="D1" t="s">
        <v>38</v>
      </c>
      <c r="E1" t="s">
        <v>27</v>
      </c>
      <c r="F1" t="s">
        <v>28</v>
      </c>
      <c r="G1" t="s">
        <v>35</v>
      </c>
      <c r="H1" t="s">
        <v>51</v>
      </c>
      <c r="I1" t="s">
        <v>79</v>
      </c>
      <c r="J1" t="s">
        <v>57</v>
      </c>
      <c r="K1" t="s">
        <v>58</v>
      </c>
      <c r="L1" t="s">
        <v>60</v>
      </c>
      <c r="M1" t="s">
        <v>26</v>
      </c>
      <c r="N1" t="s">
        <v>62</v>
      </c>
      <c r="O1" t="s">
        <v>31</v>
      </c>
      <c r="P1" t="s">
        <v>36</v>
      </c>
      <c r="Q1" t="s">
        <v>65</v>
      </c>
      <c r="R1" t="s">
        <v>67</v>
      </c>
      <c r="S1" t="s">
        <v>80</v>
      </c>
      <c r="T1" t="s">
        <v>90</v>
      </c>
      <c r="U1" t="s">
        <v>30</v>
      </c>
      <c r="V1" t="s">
        <v>84</v>
      </c>
      <c r="W1" t="s">
        <v>29</v>
      </c>
      <c r="X1" t="s">
        <v>73</v>
      </c>
      <c r="Y1" t="s">
        <v>71</v>
      </c>
      <c r="Z1" t="s">
        <v>32</v>
      </c>
      <c r="AA1" t="s">
        <v>33</v>
      </c>
      <c r="AB1" t="s">
        <v>25</v>
      </c>
      <c r="AC1" t="s">
        <v>87</v>
      </c>
      <c r="AD1" t="s">
        <v>139</v>
      </c>
      <c r="AE1" t="s">
        <v>34</v>
      </c>
      <c r="AF1" t="s">
        <v>94</v>
      </c>
      <c r="AG1" t="s">
        <v>155</v>
      </c>
      <c r="AH1" t="s">
        <v>156</v>
      </c>
      <c r="AI1" t="s">
        <v>77</v>
      </c>
      <c r="AJ1" t="s">
        <v>120</v>
      </c>
      <c r="AK1" t="s">
        <v>121</v>
      </c>
      <c r="AL1" t="s">
        <v>122</v>
      </c>
      <c r="AM1" t="s">
        <v>123</v>
      </c>
      <c r="AN1" t="s">
        <v>124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74</v>
      </c>
      <c r="AY1" t="s">
        <v>75</v>
      </c>
      <c r="AZ1" t="s">
        <v>76</v>
      </c>
      <c r="BA1" t="s">
        <v>95</v>
      </c>
      <c r="BB1" t="s">
        <v>24</v>
      </c>
      <c r="BC1" t="s">
        <v>83</v>
      </c>
      <c r="BD1" t="s">
        <v>82</v>
      </c>
      <c r="BE1" t="s">
        <v>81</v>
      </c>
      <c r="BF1" t="s">
        <v>143</v>
      </c>
    </row>
    <row r="2" spans="1:58" s="5" customFormat="1" ht="55.5" x14ac:dyDescent="0.45">
      <c r="D2" s="4" t="s">
        <v>39</v>
      </c>
      <c r="E2" s="4" t="s">
        <v>0</v>
      </c>
      <c r="F2" s="4" t="s">
        <v>12</v>
      </c>
      <c r="G2" s="4" t="s">
        <v>1</v>
      </c>
      <c r="H2" s="4" t="s">
        <v>3</v>
      </c>
      <c r="I2" s="4" t="s">
        <v>4</v>
      </c>
      <c r="J2" s="4" t="s">
        <v>50</v>
      </c>
      <c r="K2" s="4" t="s">
        <v>52</v>
      </c>
      <c r="L2" s="4" t="s">
        <v>59</v>
      </c>
      <c r="M2" s="4" t="s">
        <v>6</v>
      </c>
      <c r="N2" s="4" t="s">
        <v>61</v>
      </c>
      <c r="O2" s="4" t="s">
        <v>7</v>
      </c>
      <c r="P2" s="4" t="s">
        <v>2</v>
      </c>
      <c r="Q2" s="4" t="s">
        <v>64</v>
      </c>
      <c r="R2" s="4" t="s">
        <v>66</v>
      </c>
      <c r="S2" s="4" t="s">
        <v>68</v>
      </c>
      <c r="T2" s="4" t="s">
        <v>88</v>
      </c>
      <c r="U2" s="4" t="s">
        <v>8</v>
      </c>
      <c r="V2" s="4" t="s">
        <v>91</v>
      </c>
      <c r="W2" s="4" t="s">
        <v>86</v>
      </c>
      <c r="X2" s="4" t="s">
        <v>72</v>
      </c>
      <c r="Y2" s="4" t="s">
        <v>70</v>
      </c>
      <c r="Z2" s="4" t="s">
        <v>9</v>
      </c>
      <c r="AA2" s="4" t="s">
        <v>10</v>
      </c>
      <c r="AB2" s="4" t="s">
        <v>11</v>
      </c>
      <c r="AC2" s="4" t="s">
        <v>19</v>
      </c>
      <c r="AD2" s="4" t="s">
        <v>96</v>
      </c>
      <c r="AE2" s="4" t="s">
        <v>5</v>
      </c>
      <c r="AF2" s="4" t="s">
        <v>93</v>
      </c>
      <c r="AG2" s="6" t="s">
        <v>153</v>
      </c>
      <c r="AH2" s="6" t="s">
        <v>154</v>
      </c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</row>
    <row r="3" spans="1:58" s="1" customFormat="1" ht="55.5" x14ac:dyDescent="0.45">
      <c r="D3" s="2" t="s">
        <v>39</v>
      </c>
      <c r="E3" s="2" t="s">
        <v>13</v>
      </c>
      <c r="F3" s="2" t="s">
        <v>20</v>
      </c>
      <c r="G3" s="2" t="s">
        <v>14</v>
      </c>
      <c r="H3" s="2" t="s">
        <v>78</v>
      </c>
      <c r="I3" s="2" t="s">
        <v>16</v>
      </c>
      <c r="J3" s="2" t="s">
        <v>50</v>
      </c>
      <c r="K3" s="2" t="s">
        <v>52</v>
      </c>
      <c r="L3" s="2" t="s">
        <v>54</v>
      </c>
      <c r="M3" s="2" t="s">
        <v>15</v>
      </c>
      <c r="N3" s="2" t="s">
        <v>53</v>
      </c>
      <c r="O3" s="2" t="s">
        <v>37</v>
      </c>
      <c r="P3" s="2" t="s">
        <v>17</v>
      </c>
      <c r="Q3" s="2" t="s">
        <v>63</v>
      </c>
      <c r="R3" s="3" t="s">
        <v>49</v>
      </c>
      <c r="S3" s="3" t="s">
        <v>69</v>
      </c>
      <c r="T3" s="3" t="s">
        <v>89</v>
      </c>
      <c r="U3" s="2" t="s">
        <v>18</v>
      </c>
      <c r="V3" s="2" t="s">
        <v>92</v>
      </c>
      <c r="W3" s="2" t="s">
        <v>85</v>
      </c>
      <c r="X3" s="2" t="s">
        <v>55</v>
      </c>
      <c r="Y3" s="2" t="s">
        <v>56</v>
      </c>
      <c r="Z3" s="2" t="s">
        <v>21</v>
      </c>
      <c r="AA3" s="2" t="s">
        <v>22</v>
      </c>
      <c r="AB3" s="2" t="s">
        <v>23</v>
      </c>
      <c r="AC3" s="2" t="s">
        <v>19</v>
      </c>
      <c r="AD3" s="2" t="s">
        <v>96</v>
      </c>
      <c r="AE3" s="2" t="s">
        <v>98</v>
      </c>
      <c r="AF3" s="2" t="s">
        <v>99</v>
      </c>
    </row>
    <row r="4" spans="1:58" x14ac:dyDescent="0.45">
      <c r="B4" t="s">
        <v>140</v>
      </c>
      <c r="C4" t="s">
        <v>140</v>
      </c>
      <c r="L4" s="9"/>
      <c r="M4" s="9"/>
      <c r="P4" s="10"/>
      <c r="Q4" s="11"/>
      <c r="R4" s="25"/>
      <c r="Z4" s="8"/>
      <c r="AA4" s="8"/>
      <c r="AB4" s="8"/>
      <c r="AC4" s="9"/>
      <c r="AE4" s="20"/>
      <c r="AF4" s="20"/>
      <c r="AG4" s="7">
        <f>ROUND(P4*15*0.3,0)</f>
        <v>0</v>
      </c>
      <c r="AH4" s="7" t="str">
        <f>+IF(ISNUMBER(AE4)=TRUE,AE4+AG4,"")</f>
        <v/>
      </c>
      <c r="AI4" s="24" t="str">
        <f>+IFERROR(IF(INDEX(Help!F:F,MATCH(Input!H4,Help!A:A,0))="je Laufmeter / per running meter",ROUND(INDEX(Help!E:E,MATCH(Input!H4,Help!A:A,0))*AA4/1000,0),IF(INDEX(Help!F:F,MATCH(Input!H4,Help!A:A,0))="je Gerät / per cabinet",INDEX(Help!E:E,MATCH(Input!H4,Help!A:A,0)),"check")),"")</f>
        <v/>
      </c>
      <c r="AO4">
        <f t="shared" ref="AO4:AO51" si="0">+G4</f>
        <v>0</v>
      </c>
      <c r="AP4">
        <f>+AO4</f>
        <v>0</v>
      </c>
      <c r="AQ4">
        <f>+AP4</f>
        <v>0</v>
      </c>
      <c r="AR4" t="s">
        <v>133</v>
      </c>
      <c r="AS4" t="s">
        <v>134</v>
      </c>
      <c r="AT4" t="s">
        <v>135</v>
      </c>
      <c r="AU4">
        <f t="shared" ref="AU4:AU51" si="1">+F4</f>
        <v>0</v>
      </c>
      <c r="AV4">
        <f>+AU4</f>
        <v>0</v>
      </c>
      <c r="AW4">
        <f>+AV4</f>
        <v>0</v>
      </c>
      <c r="BA4" t="str">
        <f>+CONCATENATE("&lt;a href=""",AD4,""" target=""_blank""&gt;EU Database&lt;/a&gt;")</f>
        <v>&lt;a href="" target="_blank"&gt;EU Database&lt;/a&gt;</v>
      </c>
    </row>
    <row r="5" spans="1:58" x14ac:dyDescent="0.45">
      <c r="B5" t="s">
        <v>140</v>
      </c>
      <c r="C5" t="s">
        <v>140</v>
      </c>
      <c r="L5" s="9"/>
      <c r="M5" s="9"/>
      <c r="P5" s="10"/>
      <c r="Q5" s="11"/>
      <c r="R5" s="25"/>
      <c r="Z5" s="8"/>
      <c r="AA5" s="8"/>
      <c r="AB5" s="8"/>
      <c r="AC5" s="9"/>
      <c r="AE5" s="20"/>
      <c r="AF5" s="20"/>
      <c r="AG5" s="7">
        <f t="shared" ref="AG5:AG51" si="2">ROUND(P5*15*0.3,0)</f>
        <v>0</v>
      </c>
      <c r="AH5" s="7" t="str">
        <f t="shared" ref="AH5:AH51" si="3">+IF(ISNUMBER(AE5)=TRUE,AE5+AG5,"")</f>
        <v/>
      </c>
      <c r="AI5" s="24" t="str">
        <f>+IFERROR(IF(INDEX(Help!F:F,MATCH(Input!H5,Help!A:A,0))="je Laufmeter / per running meter",ROUND(INDEX(Help!E:E,MATCH(Input!H5,Help!A:A,0))*AA5/1000,0),IF(INDEX(Help!F:F,MATCH(Input!H5,Help!A:A,0))="je Gerät / per cabinet",INDEX(Help!E:E,MATCH(Input!H5,Help!A:A,0)),"check")),"")</f>
        <v/>
      </c>
      <c r="AO5">
        <f t="shared" si="0"/>
        <v>0</v>
      </c>
      <c r="AP5">
        <f t="shared" ref="AP5:AQ5" si="4">+AO5</f>
        <v>0</v>
      </c>
      <c r="AQ5">
        <f t="shared" si="4"/>
        <v>0</v>
      </c>
      <c r="AR5" t="s">
        <v>133</v>
      </c>
      <c r="AS5" t="s">
        <v>134</v>
      </c>
      <c r="AT5" t="s">
        <v>135</v>
      </c>
      <c r="AU5">
        <f t="shared" si="1"/>
        <v>0</v>
      </c>
      <c r="AV5">
        <f t="shared" ref="AV5:AW5" si="5">+AU5</f>
        <v>0</v>
      </c>
      <c r="AW5">
        <f t="shared" si="5"/>
        <v>0</v>
      </c>
      <c r="BA5" t="str">
        <f t="shared" ref="BA5:BA51" si="6">+CONCATENATE("&lt;a href=""",AD5,""" target=""_blank""&gt;EU Database&lt;/a&gt;")</f>
        <v>&lt;a href="" target="_blank"&gt;EU Database&lt;/a&gt;</v>
      </c>
    </row>
    <row r="6" spans="1:58" x14ac:dyDescent="0.45">
      <c r="B6" t="s">
        <v>140</v>
      </c>
      <c r="C6" t="s">
        <v>140</v>
      </c>
      <c r="L6" s="9"/>
      <c r="M6" s="9"/>
      <c r="P6" s="10"/>
      <c r="Q6" s="11"/>
      <c r="R6" s="25"/>
      <c r="Z6" s="8"/>
      <c r="AA6" s="8"/>
      <c r="AB6" s="8"/>
      <c r="AC6" s="9"/>
      <c r="AE6" s="20"/>
      <c r="AF6" s="20"/>
      <c r="AG6" s="7">
        <f t="shared" si="2"/>
        <v>0</v>
      </c>
      <c r="AH6" s="7" t="str">
        <f t="shared" si="3"/>
        <v/>
      </c>
      <c r="AI6" s="24" t="str">
        <f>+IFERROR(IF(INDEX(Help!F:F,MATCH(Input!H6,Help!A:A,0))="je Laufmeter / per running meter",ROUND(INDEX(Help!E:E,MATCH(Input!H6,Help!A:A,0))*AA6/1000,0),IF(INDEX(Help!F:F,MATCH(Input!H6,Help!A:A,0))="je Gerät / per cabinet",INDEX(Help!E:E,MATCH(Input!H6,Help!A:A,0)),"check")),"")</f>
        <v/>
      </c>
      <c r="AO6">
        <f t="shared" si="0"/>
        <v>0</v>
      </c>
      <c r="AP6">
        <f t="shared" ref="AP6:AQ6" si="7">+AO6</f>
        <v>0</v>
      </c>
      <c r="AQ6">
        <f t="shared" si="7"/>
        <v>0</v>
      </c>
      <c r="AR6" t="s">
        <v>133</v>
      </c>
      <c r="AS6" t="s">
        <v>134</v>
      </c>
      <c r="AT6" t="s">
        <v>135</v>
      </c>
      <c r="AU6">
        <f t="shared" si="1"/>
        <v>0</v>
      </c>
      <c r="AV6">
        <f t="shared" ref="AV6:AW6" si="8">+AU6</f>
        <v>0</v>
      </c>
      <c r="AW6">
        <f t="shared" si="8"/>
        <v>0</v>
      </c>
      <c r="BA6" t="str">
        <f t="shared" si="6"/>
        <v>&lt;a href="" target="_blank"&gt;EU Database&lt;/a&gt;</v>
      </c>
    </row>
    <row r="7" spans="1:58" x14ac:dyDescent="0.45">
      <c r="B7" t="s">
        <v>140</v>
      </c>
      <c r="C7" t="s">
        <v>140</v>
      </c>
      <c r="L7" s="9"/>
      <c r="M7" s="9"/>
      <c r="P7" s="10"/>
      <c r="Q7" s="11"/>
      <c r="R7" s="25"/>
      <c r="Z7" s="8"/>
      <c r="AA7" s="8"/>
      <c r="AB7" s="8"/>
      <c r="AC7" s="9"/>
      <c r="AE7" s="20"/>
      <c r="AF7" s="20"/>
      <c r="AG7" s="7">
        <f t="shared" si="2"/>
        <v>0</v>
      </c>
      <c r="AH7" s="7" t="str">
        <f t="shared" si="3"/>
        <v/>
      </c>
      <c r="AI7" s="24" t="str">
        <f>+IFERROR(IF(INDEX(Help!F:F,MATCH(Input!H7,Help!A:A,0))="je Laufmeter / per running meter",ROUND(INDEX(Help!E:E,MATCH(Input!H7,Help!A:A,0))*AA7/1000,0),IF(INDEX(Help!F:F,MATCH(Input!H7,Help!A:A,0))="je Gerät / per cabinet",INDEX(Help!E:E,MATCH(Input!H7,Help!A:A,0)),"check")),"")</f>
        <v/>
      </c>
      <c r="AO7">
        <f t="shared" si="0"/>
        <v>0</v>
      </c>
      <c r="AP7">
        <f t="shared" ref="AP7:AQ7" si="9">+AO7</f>
        <v>0</v>
      </c>
      <c r="AQ7">
        <f t="shared" si="9"/>
        <v>0</v>
      </c>
      <c r="AR7" t="s">
        <v>133</v>
      </c>
      <c r="AS7" t="s">
        <v>134</v>
      </c>
      <c r="AT7" t="s">
        <v>135</v>
      </c>
      <c r="AU7">
        <f t="shared" si="1"/>
        <v>0</v>
      </c>
      <c r="AV7">
        <f t="shared" ref="AV7:AW7" si="10">+AU7</f>
        <v>0</v>
      </c>
      <c r="AW7">
        <f t="shared" si="10"/>
        <v>0</v>
      </c>
      <c r="BA7" t="str">
        <f t="shared" si="6"/>
        <v>&lt;a href="" target="_blank"&gt;EU Database&lt;/a&gt;</v>
      </c>
    </row>
    <row r="8" spans="1:58" x14ac:dyDescent="0.45">
      <c r="B8" t="s">
        <v>140</v>
      </c>
      <c r="C8" t="s">
        <v>140</v>
      </c>
      <c r="L8" s="9"/>
      <c r="M8" s="9"/>
      <c r="P8" s="10"/>
      <c r="Q8" s="11"/>
      <c r="R8" s="25"/>
      <c r="Z8" s="8"/>
      <c r="AA8" s="8"/>
      <c r="AB8" s="8"/>
      <c r="AC8" s="9"/>
      <c r="AE8" s="20"/>
      <c r="AF8" s="20"/>
      <c r="AG8" s="7">
        <f t="shared" si="2"/>
        <v>0</v>
      </c>
      <c r="AH8" s="7" t="str">
        <f t="shared" si="3"/>
        <v/>
      </c>
      <c r="AI8" s="24" t="str">
        <f>+IFERROR(IF(INDEX(Help!F:F,MATCH(Input!H8,Help!A:A,0))="je Laufmeter / per running meter",ROUND(INDEX(Help!E:E,MATCH(Input!H8,Help!A:A,0))*AA8/1000,0),IF(INDEX(Help!F:F,MATCH(Input!H8,Help!A:A,0))="je Gerät / per cabinet",INDEX(Help!E:E,MATCH(Input!H8,Help!A:A,0)),"check")),"")</f>
        <v/>
      </c>
      <c r="AO8">
        <f t="shared" si="0"/>
        <v>0</v>
      </c>
      <c r="AP8">
        <f t="shared" ref="AP8:AQ8" si="11">+AO8</f>
        <v>0</v>
      </c>
      <c r="AQ8">
        <f t="shared" si="11"/>
        <v>0</v>
      </c>
      <c r="AR8" t="s">
        <v>133</v>
      </c>
      <c r="AS8" t="s">
        <v>134</v>
      </c>
      <c r="AT8" t="s">
        <v>135</v>
      </c>
      <c r="AU8">
        <f t="shared" si="1"/>
        <v>0</v>
      </c>
      <c r="AV8">
        <f t="shared" ref="AV8:AW8" si="12">+AU8</f>
        <v>0</v>
      </c>
      <c r="AW8">
        <f t="shared" si="12"/>
        <v>0</v>
      </c>
      <c r="BA8" t="str">
        <f t="shared" si="6"/>
        <v>&lt;a href="" target="_blank"&gt;EU Database&lt;/a&gt;</v>
      </c>
    </row>
    <row r="9" spans="1:58" x14ac:dyDescent="0.45">
      <c r="B9" t="s">
        <v>140</v>
      </c>
      <c r="C9" t="s">
        <v>140</v>
      </c>
      <c r="L9" s="9"/>
      <c r="M9" s="9"/>
      <c r="P9" s="10"/>
      <c r="Q9" s="11"/>
      <c r="R9" s="25"/>
      <c r="Z9" s="8"/>
      <c r="AA9" s="8"/>
      <c r="AB9" s="8"/>
      <c r="AC9" s="9"/>
      <c r="AE9" s="20"/>
      <c r="AF9" s="20"/>
      <c r="AG9" s="7">
        <f t="shared" si="2"/>
        <v>0</v>
      </c>
      <c r="AH9" s="7" t="str">
        <f t="shared" si="3"/>
        <v/>
      </c>
      <c r="AI9" s="24" t="str">
        <f>+IFERROR(IF(INDEX(Help!F:F,MATCH(Input!H9,Help!A:A,0))="je Laufmeter / per running meter",ROUND(INDEX(Help!E:E,MATCH(Input!H9,Help!A:A,0))*AA9/1000,0),IF(INDEX(Help!F:F,MATCH(Input!H9,Help!A:A,0))="je Gerät / per cabinet",INDEX(Help!E:E,MATCH(Input!H9,Help!A:A,0)),"check")),"")</f>
        <v/>
      </c>
      <c r="AO9">
        <f t="shared" si="0"/>
        <v>0</v>
      </c>
      <c r="AP9">
        <f t="shared" ref="AP9:AQ9" si="13">+AO9</f>
        <v>0</v>
      </c>
      <c r="AQ9">
        <f t="shared" si="13"/>
        <v>0</v>
      </c>
      <c r="AR9" t="s">
        <v>133</v>
      </c>
      <c r="AS9" t="s">
        <v>134</v>
      </c>
      <c r="AT9" t="s">
        <v>135</v>
      </c>
      <c r="AU9">
        <f t="shared" si="1"/>
        <v>0</v>
      </c>
      <c r="AV9">
        <f t="shared" ref="AV9:AW9" si="14">+AU9</f>
        <v>0</v>
      </c>
      <c r="AW9">
        <f t="shared" si="14"/>
        <v>0</v>
      </c>
      <c r="BA9" t="str">
        <f t="shared" si="6"/>
        <v>&lt;a href="" target="_blank"&gt;EU Database&lt;/a&gt;</v>
      </c>
    </row>
    <row r="10" spans="1:58" x14ac:dyDescent="0.45">
      <c r="B10" t="s">
        <v>140</v>
      </c>
      <c r="C10" t="s">
        <v>140</v>
      </c>
      <c r="L10" s="9"/>
      <c r="M10" s="9"/>
      <c r="P10" s="10"/>
      <c r="Q10" s="11"/>
      <c r="R10" s="25"/>
      <c r="Z10" s="8"/>
      <c r="AA10" s="8"/>
      <c r="AB10" s="8"/>
      <c r="AC10" s="9"/>
      <c r="AE10" s="20"/>
      <c r="AF10" s="20"/>
      <c r="AG10" s="7">
        <f t="shared" si="2"/>
        <v>0</v>
      </c>
      <c r="AH10" s="7" t="str">
        <f t="shared" si="3"/>
        <v/>
      </c>
      <c r="AI10" s="24" t="str">
        <f>+IFERROR(IF(INDEX(Help!F:F,MATCH(Input!H10,Help!A:A,0))="je Laufmeter / per running meter",ROUND(INDEX(Help!E:E,MATCH(Input!H10,Help!A:A,0))*AA10/1000,0),IF(INDEX(Help!F:F,MATCH(Input!H10,Help!A:A,0))="je Gerät / per cabinet",INDEX(Help!E:E,MATCH(Input!H10,Help!A:A,0)),"check")),"")</f>
        <v/>
      </c>
      <c r="AO10">
        <f t="shared" si="0"/>
        <v>0</v>
      </c>
      <c r="AP10">
        <f t="shared" ref="AP10:AQ10" si="15">+AO10</f>
        <v>0</v>
      </c>
      <c r="AQ10">
        <f t="shared" si="15"/>
        <v>0</v>
      </c>
      <c r="AR10" t="s">
        <v>133</v>
      </c>
      <c r="AS10" t="s">
        <v>134</v>
      </c>
      <c r="AT10" t="s">
        <v>135</v>
      </c>
      <c r="AU10">
        <f t="shared" si="1"/>
        <v>0</v>
      </c>
      <c r="AV10">
        <f t="shared" ref="AV10:AW10" si="16">+AU10</f>
        <v>0</v>
      </c>
      <c r="AW10">
        <f t="shared" si="16"/>
        <v>0</v>
      </c>
      <c r="BA10" t="str">
        <f t="shared" si="6"/>
        <v>&lt;a href="" target="_blank"&gt;EU Database&lt;/a&gt;</v>
      </c>
    </row>
    <row r="11" spans="1:58" x14ac:dyDescent="0.45">
      <c r="B11" t="s">
        <v>140</v>
      </c>
      <c r="C11" t="s">
        <v>140</v>
      </c>
      <c r="L11" s="9"/>
      <c r="M11" s="9"/>
      <c r="P11" s="10"/>
      <c r="Q11" s="11"/>
      <c r="R11" s="25"/>
      <c r="Z11" s="8"/>
      <c r="AA11" s="8"/>
      <c r="AB11" s="8"/>
      <c r="AC11" s="9"/>
      <c r="AE11" s="20"/>
      <c r="AF11" s="20"/>
      <c r="AG11" s="7">
        <f t="shared" si="2"/>
        <v>0</v>
      </c>
      <c r="AH11" s="7" t="str">
        <f t="shared" si="3"/>
        <v/>
      </c>
      <c r="AI11" s="24" t="str">
        <f>+IFERROR(IF(INDEX(Help!F:F,MATCH(Input!H11,Help!A:A,0))="je Laufmeter / per running meter",ROUND(INDEX(Help!E:E,MATCH(Input!H11,Help!A:A,0))*AA11/1000,0),IF(INDEX(Help!F:F,MATCH(Input!H11,Help!A:A,0))="je Gerät / per cabinet",INDEX(Help!E:E,MATCH(Input!H11,Help!A:A,0)),"check")),"")</f>
        <v/>
      </c>
      <c r="AO11">
        <f t="shared" si="0"/>
        <v>0</v>
      </c>
      <c r="AP11">
        <f t="shared" ref="AP11:AQ11" si="17">+AO11</f>
        <v>0</v>
      </c>
      <c r="AQ11">
        <f t="shared" si="17"/>
        <v>0</v>
      </c>
      <c r="AR11" t="s">
        <v>133</v>
      </c>
      <c r="AS11" t="s">
        <v>134</v>
      </c>
      <c r="AT11" t="s">
        <v>135</v>
      </c>
      <c r="AU11">
        <f t="shared" si="1"/>
        <v>0</v>
      </c>
      <c r="AV11">
        <f t="shared" ref="AV11:AW11" si="18">+AU11</f>
        <v>0</v>
      </c>
      <c r="AW11">
        <f t="shared" si="18"/>
        <v>0</v>
      </c>
      <c r="BA11" t="str">
        <f t="shared" si="6"/>
        <v>&lt;a href="" target="_blank"&gt;EU Database&lt;/a&gt;</v>
      </c>
    </row>
    <row r="12" spans="1:58" x14ac:dyDescent="0.45">
      <c r="B12" t="s">
        <v>140</v>
      </c>
      <c r="C12" t="s">
        <v>140</v>
      </c>
      <c r="L12" s="9"/>
      <c r="M12" s="9"/>
      <c r="P12" s="10"/>
      <c r="Q12" s="11"/>
      <c r="R12" s="25"/>
      <c r="Z12" s="8"/>
      <c r="AA12" s="8"/>
      <c r="AB12" s="8"/>
      <c r="AC12" s="9"/>
      <c r="AE12" s="20"/>
      <c r="AF12" s="20"/>
      <c r="AG12" s="7">
        <f t="shared" si="2"/>
        <v>0</v>
      </c>
      <c r="AH12" s="7" t="str">
        <f t="shared" si="3"/>
        <v/>
      </c>
      <c r="AI12" s="24" t="str">
        <f>+IFERROR(IF(INDEX(Help!F:F,MATCH(Input!H12,Help!A:A,0))="je Laufmeter / per running meter",ROUND(INDEX(Help!E:E,MATCH(Input!H12,Help!A:A,0))*AA12/1000,0),IF(INDEX(Help!F:F,MATCH(Input!H12,Help!A:A,0))="je Gerät / per cabinet",INDEX(Help!E:E,MATCH(Input!H12,Help!A:A,0)),"check")),"")</f>
        <v/>
      </c>
      <c r="AO12">
        <f t="shared" si="0"/>
        <v>0</v>
      </c>
      <c r="AP12">
        <f t="shared" ref="AP12:AQ12" si="19">+AO12</f>
        <v>0</v>
      </c>
      <c r="AQ12">
        <f t="shared" si="19"/>
        <v>0</v>
      </c>
      <c r="AR12" t="s">
        <v>133</v>
      </c>
      <c r="AS12" t="s">
        <v>134</v>
      </c>
      <c r="AT12" t="s">
        <v>135</v>
      </c>
      <c r="AU12">
        <f t="shared" si="1"/>
        <v>0</v>
      </c>
      <c r="AV12">
        <f t="shared" ref="AV12:AW12" si="20">+AU12</f>
        <v>0</v>
      </c>
      <c r="AW12">
        <f t="shared" si="20"/>
        <v>0</v>
      </c>
      <c r="BA12" t="str">
        <f t="shared" si="6"/>
        <v>&lt;a href="" target="_blank"&gt;EU Database&lt;/a&gt;</v>
      </c>
    </row>
    <row r="13" spans="1:58" x14ac:dyDescent="0.45">
      <c r="B13" t="s">
        <v>140</v>
      </c>
      <c r="C13" t="s">
        <v>140</v>
      </c>
      <c r="L13" s="9"/>
      <c r="M13" s="9"/>
      <c r="P13" s="10"/>
      <c r="Q13" s="11"/>
      <c r="R13" s="25"/>
      <c r="Z13" s="8"/>
      <c r="AA13" s="8"/>
      <c r="AB13" s="8"/>
      <c r="AC13" s="9"/>
      <c r="AE13" s="20"/>
      <c r="AF13" s="20"/>
      <c r="AG13" s="7">
        <f t="shared" si="2"/>
        <v>0</v>
      </c>
      <c r="AH13" s="7" t="str">
        <f t="shared" si="3"/>
        <v/>
      </c>
      <c r="AI13" s="24" t="str">
        <f>+IFERROR(IF(INDEX(Help!F:F,MATCH(Input!H13,Help!A:A,0))="je Laufmeter / per running meter",ROUND(INDEX(Help!E:E,MATCH(Input!H13,Help!A:A,0))*AA13/1000,0),IF(INDEX(Help!F:F,MATCH(Input!H13,Help!A:A,0))="je Gerät / per cabinet",INDEX(Help!E:E,MATCH(Input!H13,Help!A:A,0)),"check")),"")</f>
        <v/>
      </c>
      <c r="AO13">
        <f t="shared" si="0"/>
        <v>0</v>
      </c>
      <c r="AP13">
        <f t="shared" ref="AP13:AQ13" si="21">+AO13</f>
        <v>0</v>
      </c>
      <c r="AQ13">
        <f t="shared" si="21"/>
        <v>0</v>
      </c>
      <c r="AR13" t="s">
        <v>133</v>
      </c>
      <c r="AS13" t="s">
        <v>134</v>
      </c>
      <c r="AT13" t="s">
        <v>135</v>
      </c>
      <c r="AU13">
        <f t="shared" si="1"/>
        <v>0</v>
      </c>
      <c r="AV13">
        <f t="shared" ref="AV13:AW13" si="22">+AU13</f>
        <v>0</v>
      </c>
      <c r="AW13">
        <f t="shared" si="22"/>
        <v>0</v>
      </c>
      <c r="BA13" t="str">
        <f t="shared" si="6"/>
        <v>&lt;a href="" target="_blank"&gt;EU Database&lt;/a&gt;</v>
      </c>
    </row>
    <row r="14" spans="1:58" x14ac:dyDescent="0.45">
      <c r="B14" t="s">
        <v>140</v>
      </c>
      <c r="C14" t="s">
        <v>140</v>
      </c>
      <c r="L14" s="9"/>
      <c r="M14" s="9"/>
      <c r="P14" s="10"/>
      <c r="Q14" s="11"/>
      <c r="R14" s="25"/>
      <c r="Z14" s="8"/>
      <c r="AA14" s="8"/>
      <c r="AB14" s="8"/>
      <c r="AC14" s="9"/>
      <c r="AE14" s="20"/>
      <c r="AF14" s="20"/>
      <c r="AG14" s="7">
        <f t="shared" si="2"/>
        <v>0</v>
      </c>
      <c r="AH14" s="7" t="str">
        <f t="shared" si="3"/>
        <v/>
      </c>
      <c r="AI14" s="24" t="str">
        <f>+IFERROR(IF(INDEX(Help!F:F,MATCH(Input!H14,Help!A:A,0))="je Laufmeter / per running meter",ROUND(INDEX(Help!E:E,MATCH(Input!H14,Help!A:A,0))*AA14/1000,0),IF(INDEX(Help!F:F,MATCH(Input!H14,Help!A:A,0))="je Gerät / per cabinet",INDEX(Help!E:E,MATCH(Input!H14,Help!A:A,0)),"check")),"")</f>
        <v/>
      </c>
      <c r="AO14">
        <f t="shared" si="0"/>
        <v>0</v>
      </c>
      <c r="AP14">
        <f t="shared" ref="AP14:AQ14" si="23">+AO14</f>
        <v>0</v>
      </c>
      <c r="AQ14">
        <f t="shared" si="23"/>
        <v>0</v>
      </c>
      <c r="AR14" t="s">
        <v>133</v>
      </c>
      <c r="AS14" t="s">
        <v>134</v>
      </c>
      <c r="AT14" t="s">
        <v>135</v>
      </c>
      <c r="AU14">
        <f t="shared" si="1"/>
        <v>0</v>
      </c>
      <c r="AV14">
        <f t="shared" ref="AV14:AW14" si="24">+AU14</f>
        <v>0</v>
      </c>
      <c r="AW14">
        <f t="shared" si="24"/>
        <v>0</v>
      </c>
      <c r="BA14" t="str">
        <f t="shared" si="6"/>
        <v>&lt;a href="" target="_blank"&gt;EU Database&lt;/a&gt;</v>
      </c>
    </row>
    <row r="15" spans="1:58" x14ac:dyDescent="0.45">
      <c r="B15" t="s">
        <v>140</v>
      </c>
      <c r="C15" t="s">
        <v>140</v>
      </c>
      <c r="L15" s="9"/>
      <c r="M15" s="9"/>
      <c r="P15" s="10"/>
      <c r="Q15" s="11"/>
      <c r="R15" s="25"/>
      <c r="Z15" s="8"/>
      <c r="AA15" s="8"/>
      <c r="AB15" s="8"/>
      <c r="AC15" s="9"/>
      <c r="AE15" s="20"/>
      <c r="AF15" s="20"/>
      <c r="AG15" s="7">
        <f t="shared" si="2"/>
        <v>0</v>
      </c>
      <c r="AH15" s="7" t="str">
        <f t="shared" si="3"/>
        <v/>
      </c>
      <c r="AI15" s="24" t="str">
        <f>+IFERROR(IF(INDEX(Help!F:F,MATCH(Input!H15,Help!A:A,0))="je Laufmeter / per running meter",ROUND(INDEX(Help!E:E,MATCH(Input!H15,Help!A:A,0))*AA15/1000,0),IF(INDEX(Help!F:F,MATCH(Input!H15,Help!A:A,0))="je Gerät / per cabinet",INDEX(Help!E:E,MATCH(Input!H15,Help!A:A,0)),"check")),"")</f>
        <v/>
      </c>
      <c r="AO15">
        <f t="shared" si="0"/>
        <v>0</v>
      </c>
      <c r="AP15">
        <f t="shared" ref="AP15:AQ15" si="25">+AO15</f>
        <v>0</v>
      </c>
      <c r="AQ15">
        <f t="shared" si="25"/>
        <v>0</v>
      </c>
      <c r="AR15" t="s">
        <v>133</v>
      </c>
      <c r="AS15" t="s">
        <v>134</v>
      </c>
      <c r="AT15" t="s">
        <v>135</v>
      </c>
      <c r="AU15">
        <f t="shared" si="1"/>
        <v>0</v>
      </c>
      <c r="AV15">
        <f t="shared" ref="AV15:AW15" si="26">+AU15</f>
        <v>0</v>
      </c>
      <c r="AW15">
        <f t="shared" si="26"/>
        <v>0</v>
      </c>
      <c r="BA15" t="str">
        <f t="shared" si="6"/>
        <v>&lt;a href="" target="_blank"&gt;EU Database&lt;/a&gt;</v>
      </c>
    </row>
    <row r="16" spans="1:58" x14ac:dyDescent="0.45">
      <c r="B16" t="s">
        <v>140</v>
      </c>
      <c r="C16" t="s">
        <v>140</v>
      </c>
      <c r="L16" s="9"/>
      <c r="M16" s="9"/>
      <c r="P16" s="10"/>
      <c r="Q16" s="11"/>
      <c r="R16" s="25"/>
      <c r="Z16" s="8"/>
      <c r="AA16" s="8"/>
      <c r="AB16" s="8"/>
      <c r="AC16" s="9"/>
      <c r="AE16" s="20"/>
      <c r="AF16" s="20"/>
      <c r="AG16" s="7">
        <f t="shared" si="2"/>
        <v>0</v>
      </c>
      <c r="AH16" s="7" t="str">
        <f t="shared" si="3"/>
        <v/>
      </c>
      <c r="AI16" s="24" t="str">
        <f>+IFERROR(IF(INDEX(Help!F:F,MATCH(Input!H16,Help!A:A,0))="je Laufmeter / per running meter",ROUND(INDEX(Help!E:E,MATCH(Input!H16,Help!A:A,0))*AA16/1000,0),IF(INDEX(Help!F:F,MATCH(Input!H16,Help!A:A,0))="je Gerät / per cabinet",INDEX(Help!E:E,MATCH(Input!H16,Help!A:A,0)),"check")),"")</f>
        <v/>
      </c>
      <c r="AO16">
        <f t="shared" si="0"/>
        <v>0</v>
      </c>
      <c r="AP16">
        <f t="shared" ref="AP16:AQ16" si="27">+AO16</f>
        <v>0</v>
      </c>
      <c r="AQ16">
        <f t="shared" si="27"/>
        <v>0</v>
      </c>
      <c r="AR16" t="s">
        <v>133</v>
      </c>
      <c r="AS16" t="s">
        <v>134</v>
      </c>
      <c r="AT16" t="s">
        <v>135</v>
      </c>
      <c r="AU16">
        <f t="shared" si="1"/>
        <v>0</v>
      </c>
      <c r="AV16">
        <f t="shared" ref="AV16:AW16" si="28">+AU16</f>
        <v>0</v>
      </c>
      <c r="AW16">
        <f t="shared" si="28"/>
        <v>0</v>
      </c>
      <c r="BA16" t="str">
        <f t="shared" si="6"/>
        <v>&lt;a href="" target="_blank"&gt;EU Database&lt;/a&gt;</v>
      </c>
    </row>
    <row r="17" spans="2:53" x14ac:dyDescent="0.45">
      <c r="B17" t="s">
        <v>140</v>
      </c>
      <c r="C17" t="s">
        <v>140</v>
      </c>
      <c r="L17" s="9"/>
      <c r="M17" s="9"/>
      <c r="P17" s="10"/>
      <c r="Q17" s="11"/>
      <c r="R17" s="25"/>
      <c r="Z17" s="8"/>
      <c r="AA17" s="8"/>
      <c r="AB17" s="8"/>
      <c r="AC17" s="9"/>
      <c r="AE17" s="20"/>
      <c r="AF17" s="20"/>
      <c r="AG17" s="7">
        <f t="shared" si="2"/>
        <v>0</v>
      </c>
      <c r="AH17" s="7" t="str">
        <f t="shared" si="3"/>
        <v/>
      </c>
      <c r="AI17" s="24" t="str">
        <f>+IFERROR(IF(INDEX(Help!F:F,MATCH(Input!H17,Help!A:A,0))="je Laufmeter / per running meter",ROUND(INDEX(Help!E:E,MATCH(Input!H17,Help!A:A,0))*AA17/1000,0),IF(INDEX(Help!F:F,MATCH(Input!H17,Help!A:A,0))="je Gerät / per cabinet",INDEX(Help!E:E,MATCH(Input!H17,Help!A:A,0)),"check")),"")</f>
        <v/>
      </c>
      <c r="AO17">
        <f t="shared" si="0"/>
        <v>0</v>
      </c>
      <c r="AP17">
        <f t="shared" ref="AP17:AQ17" si="29">+AO17</f>
        <v>0</v>
      </c>
      <c r="AQ17">
        <f t="shared" si="29"/>
        <v>0</v>
      </c>
      <c r="AR17" t="s">
        <v>133</v>
      </c>
      <c r="AS17" t="s">
        <v>134</v>
      </c>
      <c r="AT17" t="s">
        <v>135</v>
      </c>
      <c r="AU17">
        <f t="shared" si="1"/>
        <v>0</v>
      </c>
      <c r="AV17">
        <f t="shared" ref="AV17:AW17" si="30">+AU17</f>
        <v>0</v>
      </c>
      <c r="AW17">
        <f t="shared" si="30"/>
        <v>0</v>
      </c>
      <c r="BA17" t="str">
        <f t="shared" si="6"/>
        <v>&lt;a href="" target="_blank"&gt;EU Database&lt;/a&gt;</v>
      </c>
    </row>
    <row r="18" spans="2:53" x14ac:dyDescent="0.45">
      <c r="B18" t="s">
        <v>140</v>
      </c>
      <c r="C18" t="s">
        <v>140</v>
      </c>
      <c r="L18" s="9"/>
      <c r="M18" s="9"/>
      <c r="P18" s="10"/>
      <c r="Q18" s="11"/>
      <c r="R18" s="25"/>
      <c r="Z18" s="8"/>
      <c r="AA18" s="8"/>
      <c r="AB18" s="8"/>
      <c r="AC18" s="9"/>
      <c r="AE18" s="20"/>
      <c r="AF18" s="20"/>
      <c r="AG18" s="7">
        <f t="shared" si="2"/>
        <v>0</v>
      </c>
      <c r="AH18" s="7" t="str">
        <f t="shared" si="3"/>
        <v/>
      </c>
      <c r="AI18" s="24" t="str">
        <f>+IFERROR(IF(INDEX(Help!F:F,MATCH(Input!H18,Help!A:A,0))="je Laufmeter / per running meter",ROUND(INDEX(Help!E:E,MATCH(Input!H18,Help!A:A,0))*AA18/1000,0),IF(INDEX(Help!F:F,MATCH(Input!H18,Help!A:A,0))="je Gerät / per cabinet",INDEX(Help!E:E,MATCH(Input!H18,Help!A:A,0)),"check")),"")</f>
        <v/>
      </c>
      <c r="AO18">
        <f t="shared" si="0"/>
        <v>0</v>
      </c>
      <c r="AP18">
        <f t="shared" ref="AP18:AQ18" si="31">+AO18</f>
        <v>0</v>
      </c>
      <c r="AQ18">
        <f t="shared" si="31"/>
        <v>0</v>
      </c>
      <c r="AR18" t="s">
        <v>133</v>
      </c>
      <c r="AS18" t="s">
        <v>134</v>
      </c>
      <c r="AT18" t="s">
        <v>135</v>
      </c>
      <c r="AU18">
        <f t="shared" si="1"/>
        <v>0</v>
      </c>
      <c r="AV18">
        <f t="shared" ref="AV18:AW18" si="32">+AU18</f>
        <v>0</v>
      </c>
      <c r="AW18">
        <f t="shared" si="32"/>
        <v>0</v>
      </c>
      <c r="BA18" t="str">
        <f t="shared" si="6"/>
        <v>&lt;a href="" target="_blank"&gt;EU Database&lt;/a&gt;</v>
      </c>
    </row>
    <row r="19" spans="2:53" x14ac:dyDescent="0.45">
      <c r="B19" t="s">
        <v>140</v>
      </c>
      <c r="C19" t="s">
        <v>140</v>
      </c>
      <c r="L19" s="9"/>
      <c r="M19" s="9"/>
      <c r="P19" s="10"/>
      <c r="Q19" s="11"/>
      <c r="R19" s="25"/>
      <c r="Z19" s="8"/>
      <c r="AA19" s="8"/>
      <c r="AB19" s="8"/>
      <c r="AC19" s="9"/>
      <c r="AE19" s="20"/>
      <c r="AF19" s="20"/>
      <c r="AG19" s="7">
        <f t="shared" si="2"/>
        <v>0</v>
      </c>
      <c r="AH19" s="7" t="str">
        <f t="shared" si="3"/>
        <v/>
      </c>
      <c r="AI19" s="24" t="str">
        <f>+IFERROR(IF(INDEX(Help!F:F,MATCH(Input!H19,Help!A:A,0))="je Laufmeter / per running meter",ROUND(INDEX(Help!E:E,MATCH(Input!H19,Help!A:A,0))*AA19/1000,0),IF(INDEX(Help!F:F,MATCH(Input!H19,Help!A:A,0))="je Gerät / per cabinet",INDEX(Help!E:E,MATCH(Input!H19,Help!A:A,0)),"check")),"")</f>
        <v/>
      </c>
      <c r="AO19">
        <f t="shared" si="0"/>
        <v>0</v>
      </c>
      <c r="AP19">
        <f t="shared" ref="AP19:AQ19" si="33">+AO19</f>
        <v>0</v>
      </c>
      <c r="AQ19">
        <f t="shared" si="33"/>
        <v>0</v>
      </c>
      <c r="AR19" t="s">
        <v>133</v>
      </c>
      <c r="AS19" t="s">
        <v>134</v>
      </c>
      <c r="AT19" t="s">
        <v>135</v>
      </c>
      <c r="AU19">
        <f t="shared" si="1"/>
        <v>0</v>
      </c>
      <c r="AV19">
        <f t="shared" ref="AV19:AW19" si="34">+AU19</f>
        <v>0</v>
      </c>
      <c r="AW19">
        <f t="shared" si="34"/>
        <v>0</v>
      </c>
      <c r="BA19" t="str">
        <f t="shared" si="6"/>
        <v>&lt;a href="" target="_blank"&gt;EU Database&lt;/a&gt;</v>
      </c>
    </row>
    <row r="20" spans="2:53" x14ac:dyDescent="0.45">
      <c r="B20" t="s">
        <v>140</v>
      </c>
      <c r="C20" t="s">
        <v>140</v>
      </c>
      <c r="L20" s="9"/>
      <c r="M20" s="9"/>
      <c r="P20" s="10"/>
      <c r="Q20" s="11"/>
      <c r="R20" s="25"/>
      <c r="Z20" s="8"/>
      <c r="AA20" s="8"/>
      <c r="AB20" s="8"/>
      <c r="AC20" s="9"/>
      <c r="AE20" s="20"/>
      <c r="AF20" s="20"/>
      <c r="AG20" s="7">
        <f t="shared" si="2"/>
        <v>0</v>
      </c>
      <c r="AH20" s="7" t="str">
        <f t="shared" si="3"/>
        <v/>
      </c>
      <c r="AI20" s="24" t="str">
        <f>+IFERROR(IF(INDEX(Help!F:F,MATCH(Input!H20,Help!A:A,0))="je Laufmeter / per running meter",ROUND(INDEX(Help!E:E,MATCH(Input!H20,Help!A:A,0))*AA20/1000,0),IF(INDEX(Help!F:F,MATCH(Input!H20,Help!A:A,0))="je Gerät / per cabinet",INDEX(Help!E:E,MATCH(Input!H20,Help!A:A,0)),"check")),"")</f>
        <v/>
      </c>
      <c r="AO20">
        <f t="shared" si="0"/>
        <v>0</v>
      </c>
      <c r="AP20">
        <f t="shared" ref="AP20:AQ20" si="35">+AO20</f>
        <v>0</v>
      </c>
      <c r="AQ20">
        <f t="shared" si="35"/>
        <v>0</v>
      </c>
      <c r="AR20" t="s">
        <v>133</v>
      </c>
      <c r="AS20" t="s">
        <v>134</v>
      </c>
      <c r="AT20" t="s">
        <v>135</v>
      </c>
      <c r="AU20">
        <f t="shared" si="1"/>
        <v>0</v>
      </c>
      <c r="AV20">
        <f t="shared" ref="AV20:AW20" si="36">+AU20</f>
        <v>0</v>
      </c>
      <c r="AW20">
        <f t="shared" si="36"/>
        <v>0</v>
      </c>
      <c r="BA20" t="str">
        <f t="shared" si="6"/>
        <v>&lt;a href="" target="_blank"&gt;EU Database&lt;/a&gt;</v>
      </c>
    </row>
    <row r="21" spans="2:53" x14ac:dyDescent="0.45">
      <c r="B21" t="s">
        <v>140</v>
      </c>
      <c r="C21" t="s">
        <v>140</v>
      </c>
      <c r="L21" s="9"/>
      <c r="M21" s="9"/>
      <c r="P21" s="10"/>
      <c r="Q21" s="11"/>
      <c r="R21" s="25"/>
      <c r="Z21" s="8"/>
      <c r="AA21" s="8"/>
      <c r="AB21" s="8"/>
      <c r="AC21" s="9"/>
      <c r="AE21" s="20"/>
      <c r="AF21" s="20"/>
      <c r="AG21" s="7">
        <f t="shared" si="2"/>
        <v>0</v>
      </c>
      <c r="AH21" s="7" t="str">
        <f t="shared" si="3"/>
        <v/>
      </c>
      <c r="AI21" s="24" t="str">
        <f>+IFERROR(IF(INDEX(Help!F:F,MATCH(Input!H21,Help!A:A,0))="je Laufmeter / per running meter",ROUND(INDEX(Help!E:E,MATCH(Input!H21,Help!A:A,0))*AA21/1000,0),IF(INDEX(Help!F:F,MATCH(Input!H21,Help!A:A,0))="je Gerät / per cabinet",INDEX(Help!E:E,MATCH(Input!H21,Help!A:A,0)),"check")),"")</f>
        <v/>
      </c>
      <c r="AO21">
        <f t="shared" si="0"/>
        <v>0</v>
      </c>
      <c r="AP21">
        <f t="shared" ref="AP21:AQ21" si="37">+AO21</f>
        <v>0</v>
      </c>
      <c r="AQ21">
        <f t="shared" si="37"/>
        <v>0</v>
      </c>
      <c r="AR21" t="s">
        <v>133</v>
      </c>
      <c r="AS21" t="s">
        <v>134</v>
      </c>
      <c r="AT21" t="s">
        <v>135</v>
      </c>
      <c r="AU21">
        <f t="shared" si="1"/>
        <v>0</v>
      </c>
      <c r="AV21">
        <f t="shared" ref="AV21:AW21" si="38">+AU21</f>
        <v>0</v>
      </c>
      <c r="AW21">
        <f t="shared" si="38"/>
        <v>0</v>
      </c>
      <c r="BA21" t="str">
        <f t="shared" si="6"/>
        <v>&lt;a href="" target="_blank"&gt;EU Database&lt;/a&gt;</v>
      </c>
    </row>
    <row r="22" spans="2:53" x14ac:dyDescent="0.45">
      <c r="B22" t="s">
        <v>140</v>
      </c>
      <c r="C22" t="s">
        <v>140</v>
      </c>
      <c r="L22" s="9"/>
      <c r="M22" s="9"/>
      <c r="P22" s="10"/>
      <c r="Q22" s="11"/>
      <c r="R22" s="25"/>
      <c r="Z22" s="8"/>
      <c r="AA22" s="8"/>
      <c r="AB22" s="8"/>
      <c r="AC22" s="9"/>
      <c r="AE22" s="20"/>
      <c r="AF22" s="20"/>
      <c r="AG22" s="7">
        <f t="shared" si="2"/>
        <v>0</v>
      </c>
      <c r="AH22" s="7" t="str">
        <f t="shared" si="3"/>
        <v/>
      </c>
      <c r="AI22" s="24" t="str">
        <f>+IFERROR(IF(INDEX(Help!F:F,MATCH(Input!H22,Help!A:A,0))="je Laufmeter / per running meter",ROUND(INDEX(Help!E:E,MATCH(Input!H22,Help!A:A,0))*AA22/1000,0),IF(INDEX(Help!F:F,MATCH(Input!H22,Help!A:A,0))="je Gerät / per cabinet",INDEX(Help!E:E,MATCH(Input!H22,Help!A:A,0)),"check")),"")</f>
        <v/>
      </c>
      <c r="AO22">
        <f t="shared" si="0"/>
        <v>0</v>
      </c>
      <c r="AP22">
        <f t="shared" ref="AP22:AQ22" si="39">+AO22</f>
        <v>0</v>
      </c>
      <c r="AQ22">
        <f t="shared" si="39"/>
        <v>0</v>
      </c>
      <c r="AR22" t="s">
        <v>133</v>
      </c>
      <c r="AS22" t="s">
        <v>134</v>
      </c>
      <c r="AT22" t="s">
        <v>135</v>
      </c>
      <c r="AU22">
        <f t="shared" si="1"/>
        <v>0</v>
      </c>
      <c r="AV22">
        <f t="shared" ref="AV22:AW22" si="40">+AU22</f>
        <v>0</v>
      </c>
      <c r="AW22">
        <f t="shared" si="40"/>
        <v>0</v>
      </c>
      <c r="BA22" t="str">
        <f t="shared" si="6"/>
        <v>&lt;a href="" target="_blank"&gt;EU Database&lt;/a&gt;</v>
      </c>
    </row>
    <row r="23" spans="2:53" x14ac:dyDescent="0.45">
      <c r="B23" t="s">
        <v>140</v>
      </c>
      <c r="C23" t="s">
        <v>140</v>
      </c>
      <c r="L23" s="9"/>
      <c r="M23" s="9"/>
      <c r="P23" s="10"/>
      <c r="Q23" s="11"/>
      <c r="R23" s="25"/>
      <c r="Z23" s="8"/>
      <c r="AA23" s="8"/>
      <c r="AB23" s="8"/>
      <c r="AC23" s="9"/>
      <c r="AE23" s="20"/>
      <c r="AF23" s="20"/>
      <c r="AG23" s="7">
        <f t="shared" si="2"/>
        <v>0</v>
      </c>
      <c r="AH23" s="7" t="str">
        <f t="shared" si="3"/>
        <v/>
      </c>
      <c r="AI23" s="24" t="str">
        <f>+IFERROR(IF(INDEX(Help!F:F,MATCH(Input!H23,Help!A:A,0))="je Laufmeter / per running meter",ROUND(INDEX(Help!E:E,MATCH(Input!H23,Help!A:A,0))*AA23/1000,0),IF(INDEX(Help!F:F,MATCH(Input!H23,Help!A:A,0))="je Gerät / per cabinet",INDEX(Help!E:E,MATCH(Input!H23,Help!A:A,0)),"check")),"")</f>
        <v/>
      </c>
      <c r="AO23">
        <f t="shared" si="0"/>
        <v>0</v>
      </c>
      <c r="AP23">
        <f t="shared" ref="AP23:AQ23" si="41">+AO23</f>
        <v>0</v>
      </c>
      <c r="AQ23">
        <f t="shared" si="41"/>
        <v>0</v>
      </c>
      <c r="AR23" t="s">
        <v>133</v>
      </c>
      <c r="AS23" t="s">
        <v>134</v>
      </c>
      <c r="AT23" t="s">
        <v>135</v>
      </c>
      <c r="AU23">
        <f t="shared" si="1"/>
        <v>0</v>
      </c>
      <c r="AV23">
        <f t="shared" ref="AV23:AW23" si="42">+AU23</f>
        <v>0</v>
      </c>
      <c r="AW23">
        <f t="shared" si="42"/>
        <v>0</v>
      </c>
      <c r="BA23" t="str">
        <f t="shared" si="6"/>
        <v>&lt;a href="" target="_blank"&gt;EU Database&lt;/a&gt;</v>
      </c>
    </row>
    <row r="24" spans="2:53" x14ac:dyDescent="0.45">
      <c r="B24" t="s">
        <v>140</v>
      </c>
      <c r="C24" t="s">
        <v>140</v>
      </c>
      <c r="L24" s="9"/>
      <c r="M24" s="9"/>
      <c r="P24" s="10"/>
      <c r="Q24" s="11"/>
      <c r="R24" s="25"/>
      <c r="Z24" s="8"/>
      <c r="AA24" s="8"/>
      <c r="AB24" s="8"/>
      <c r="AC24" s="9"/>
      <c r="AE24" s="20"/>
      <c r="AF24" s="20"/>
      <c r="AG24" s="7">
        <f t="shared" si="2"/>
        <v>0</v>
      </c>
      <c r="AH24" s="7" t="str">
        <f t="shared" si="3"/>
        <v/>
      </c>
      <c r="AI24" s="24" t="str">
        <f>+IFERROR(IF(INDEX(Help!F:F,MATCH(Input!H24,Help!A:A,0))="je Laufmeter / per running meter",ROUND(INDEX(Help!E:E,MATCH(Input!H24,Help!A:A,0))*AA24/1000,0),IF(INDEX(Help!F:F,MATCH(Input!H24,Help!A:A,0))="je Gerät / per cabinet",INDEX(Help!E:E,MATCH(Input!H24,Help!A:A,0)),"check")),"")</f>
        <v/>
      </c>
      <c r="AO24">
        <f t="shared" si="0"/>
        <v>0</v>
      </c>
      <c r="AP24">
        <f t="shared" ref="AP24:AQ24" si="43">+AO24</f>
        <v>0</v>
      </c>
      <c r="AQ24">
        <f t="shared" si="43"/>
        <v>0</v>
      </c>
      <c r="AR24" t="s">
        <v>133</v>
      </c>
      <c r="AS24" t="s">
        <v>134</v>
      </c>
      <c r="AT24" t="s">
        <v>135</v>
      </c>
      <c r="AU24">
        <f t="shared" si="1"/>
        <v>0</v>
      </c>
      <c r="AV24">
        <f t="shared" ref="AV24:AW24" si="44">+AU24</f>
        <v>0</v>
      </c>
      <c r="AW24">
        <f t="shared" si="44"/>
        <v>0</v>
      </c>
      <c r="BA24" t="str">
        <f t="shared" si="6"/>
        <v>&lt;a href="" target="_blank"&gt;EU Database&lt;/a&gt;</v>
      </c>
    </row>
    <row r="25" spans="2:53" x14ac:dyDescent="0.45">
      <c r="B25" t="s">
        <v>140</v>
      </c>
      <c r="C25" t="s">
        <v>140</v>
      </c>
      <c r="L25" s="9"/>
      <c r="M25" s="9"/>
      <c r="P25" s="10"/>
      <c r="Q25" s="11"/>
      <c r="R25" s="25"/>
      <c r="Z25" s="8"/>
      <c r="AA25" s="8"/>
      <c r="AB25" s="8"/>
      <c r="AC25" s="9"/>
      <c r="AE25" s="20"/>
      <c r="AF25" s="20"/>
      <c r="AG25" s="7">
        <f t="shared" si="2"/>
        <v>0</v>
      </c>
      <c r="AH25" s="7" t="str">
        <f t="shared" si="3"/>
        <v/>
      </c>
      <c r="AI25" s="24" t="str">
        <f>+IFERROR(IF(INDEX(Help!F:F,MATCH(Input!H25,Help!A:A,0))="je Laufmeter / per running meter",ROUND(INDEX(Help!E:E,MATCH(Input!H25,Help!A:A,0))*AA25/1000,0),IF(INDEX(Help!F:F,MATCH(Input!H25,Help!A:A,0))="je Gerät / per cabinet",INDEX(Help!E:E,MATCH(Input!H25,Help!A:A,0)),"check")),"")</f>
        <v/>
      </c>
      <c r="AO25">
        <f t="shared" si="0"/>
        <v>0</v>
      </c>
      <c r="AP25">
        <f t="shared" ref="AP25:AQ25" si="45">+AO25</f>
        <v>0</v>
      </c>
      <c r="AQ25">
        <f t="shared" si="45"/>
        <v>0</v>
      </c>
      <c r="AR25" t="s">
        <v>133</v>
      </c>
      <c r="AS25" t="s">
        <v>134</v>
      </c>
      <c r="AT25" t="s">
        <v>135</v>
      </c>
      <c r="AU25">
        <f t="shared" si="1"/>
        <v>0</v>
      </c>
      <c r="AV25">
        <f t="shared" ref="AV25:AW25" si="46">+AU25</f>
        <v>0</v>
      </c>
      <c r="AW25">
        <f t="shared" si="46"/>
        <v>0</v>
      </c>
      <c r="BA25" t="str">
        <f t="shared" si="6"/>
        <v>&lt;a href="" target="_blank"&gt;EU Database&lt;/a&gt;</v>
      </c>
    </row>
    <row r="26" spans="2:53" x14ac:dyDescent="0.45">
      <c r="B26" t="s">
        <v>140</v>
      </c>
      <c r="C26" t="s">
        <v>140</v>
      </c>
      <c r="L26" s="9"/>
      <c r="M26" s="9"/>
      <c r="P26" s="10"/>
      <c r="Q26" s="11"/>
      <c r="R26" s="25"/>
      <c r="Z26" s="8"/>
      <c r="AA26" s="8"/>
      <c r="AB26" s="8"/>
      <c r="AC26" s="9"/>
      <c r="AE26" s="20"/>
      <c r="AF26" s="20"/>
      <c r="AG26" s="7">
        <f t="shared" si="2"/>
        <v>0</v>
      </c>
      <c r="AH26" s="7" t="str">
        <f t="shared" si="3"/>
        <v/>
      </c>
      <c r="AI26" s="24" t="str">
        <f>+IFERROR(IF(INDEX(Help!F:F,MATCH(Input!H26,Help!A:A,0))="je Laufmeter / per running meter",ROUND(INDEX(Help!E:E,MATCH(Input!H26,Help!A:A,0))*AA26/1000,0),IF(INDEX(Help!F:F,MATCH(Input!H26,Help!A:A,0))="je Gerät / per cabinet",INDEX(Help!E:E,MATCH(Input!H26,Help!A:A,0)),"check")),"")</f>
        <v/>
      </c>
      <c r="AO26">
        <f t="shared" si="0"/>
        <v>0</v>
      </c>
      <c r="AP26">
        <f t="shared" ref="AP26:AQ26" si="47">+AO26</f>
        <v>0</v>
      </c>
      <c r="AQ26">
        <f t="shared" si="47"/>
        <v>0</v>
      </c>
      <c r="AR26" t="s">
        <v>133</v>
      </c>
      <c r="AS26" t="s">
        <v>134</v>
      </c>
      <c r="AT26" t="s">
        <v>135</v>
      </c>
      <c r="AU26">
        <f t="shared" si="1"/>
        <v>0</v>
      </c>
      <c r="AV26">
        <f t="shared" ref="AV26:AW26" si="48">+AU26</f>
        <v>0</v>
      </c>
      <c r="AW26">
        <f t="shared" si="48"/>
        <v>0</v>
      </c>
      <c r="BA26" t="str">
        <f t="shared" si="6"/>
        <v>&lt;a href="" target="_blank"&gt;EU Database&lt;/a&gt;</v>
      </c>
    </row>
    <row r="27" spans="2:53" x14ac:dyDescent="0.45">
      <c r="B27" t="s">
        <v>140</v>
      </c>
      <c r="C27" t="s">
        <v>140</v>
      </c>
      <c r="L27" s="9"/>
      <c r="M27" s="9"/>
      <c r="P27" s="10"/>
      <c r="Q27" s="11"/>
      <c r="R27" s="25"/>
      <c r="Z27" s="8"/>
      <c r="AA27" s="8"/>
      <c r="AB27" s="8"/>
      <c r="AC27" s="9"/>
      <c r="AE27" s="20"/>
      <c r="AF27" s="20"/>
      <c r="AG27" s="7">
        <f t="shared" si="2"/>
        <v>0</v>
      </c>
      <c r="AH27" s="7" t="str">
        <f t="shared" si="3"/>
        <v/>
      </c>
      <c r="AI27" s="24" t="str">
        <f>+IFERROR(IF(INDEX(Help!F:F,MATCH(Input!H27,Help!A:A,0))="je Laufmeter / per running meter",ROUND(INDEX(Help!E:E,MATCH(Input!H27,Help!A:A,0))*AA27/1000,0),IF(INDEX(Help!F:F,MATCH(Input!H27,Help!A:A,0))="je Gerät / per cabinet",INDEX(Help!E:E,MATCH(Input!H27,Help!A:A,0)),"check")),"")</f>
        <v/>
      </c>
      <c r="AO27">
        <f t="shared" si="0"/>
        <v>0</v>
      </c>
      <c r="AP27">
        <f t="shared" ref="AP27:AQ27" si="49">+AO27</f>
        <v>0</v>
      </c>
      <c r="AQ27">
        <f t="shared" si="49"/>
        <v>0</v>
      </c>
      <c r="AR27" t="s">
        <v>133</v>
      </c>
      <c r="AS27" t="s">
        <v>134</v>
      </c>
      <c r="AT27" t="s">
        <v>135</v>
      </c>
      <c r="AU27">
        <f t="shared" si="1"/>
        <v>0</v>
      </c>
      <c r="AV27">
        <f t="shared" ref="AV27:AW27" si="50">+AU27</f>
        <v>0</v>
      </c>
      <c r="AW27">
        <f t="shared" si="50"/>
        <v>0</v>
      </c>
      <c r="BA27" t="str">
        <f t="shared" si="6"/>
        <v>&lt;a href="" target="_blank"&gt;EU Database&lt;/a&gt;</v>
      </c>
    </row>
    <row r="28" spans="2:53" x14ac:dyDescent="0.45">
      <c r="B28" t="s">
        <v>140</v>
      </c>
      <c r="C28" t="s">
        <v>140</v>
      </c>
      <c r="L28" s="9"/>
      <c r="M28" s="9"/>
      <c r="P28" s="10"/>
      <c r="Q28" s="11"/>
      <c r="R28" s="25"/>
      <c r="Z28" s="8"/>
      <c r="AA28" s="8"/>
      <c r="AB28" s="8"/>
      <c r="AC28" s="9"/>
      <c r="AE28" s="20"/>
      <c r="AF28" s="20"/>
      <c r="AG28" s="7">
        <f t="shared" si="2"/>
        <v>0</v>
      </c>
      <c r="AH28" s="7" t="str">
        <f t="shared" si="3"/>
        <v/>
      </c>
      <c r="AI28" s="24" t="str">
        <f>+IFERROR(IF(INDEX(Help!F:F,MATCH(Input!H28,Help!A:A,0))="je Laufmeter / per running meter",ROUND(INDEX(Help!E:E,MATCH(Input!H28,Help!A:A,0))*AA28/1000,0),IF(INDEX(Help!F:F,MATCH(Input!H28,Help!A:A,0))="je Gerät / per cabinet",INDEX(Help!E:E,MATCH(Input!H28,Help!A:A,0)),"check")),"")</f>
        <v/>
      </c>
      <c r="AO28">
        <f t="shared" si="0"/>
        <v>0</v>
      </c>
      <c r="AP28">
        <f t="shared" ref="AP28:AQ28" si="51">+AO28</f>
        <v>0</v>
      </c>
      <c r="AQ28">
        <f t="shared" si="51"/>
        <v>0</v>
      </c>
      <c r="AR28" t="s">
        <v>133</v>
      </c>
      <c r="AS28" t="s">
        <v>134</v>
      </c>
      <c r="AT28" t="s">
        <v>135</v>
      </c>
      <c r="AU28">
        <f t="shared" si="1"/>
        <v>0</v>
      </c>
      <c r="AV28">
        <f t="shared" ref="AV28:AW28" si="52">+AU28</f>
        <v>0</v>
      </c>
      <c r="AW28">
        <f t="shared" si="52"/>
        <v>0</v>
      </c>
      <c r="BA28" t="str">
        <f t="shared" si="6"/>
        <v>&lt;a href="" target="_blank"&gt;EU Database&lt;/a&gt;</v>
      </c>
    </row>
    <row r="29" spans="2:53" x14ac:dyDescent="0.45">
      <c r="B29" t="s">
        <v>140</v>
      </c>
      <c r="C29" t="s">
        <v>140</v>
      </c>
      <c r="L29" s="9"/>
      <c r="M29" s="9"/>
      <c r="P29" s="10"/>
      <c r="Q29" s="11"/>
      <c r="R29" s="25"/>
      <c r="Z29" s="8"/>
      <c r="AA29" s="8"/>
      <c r="AB29" s="8"/>
      <c r="AC29" s="9"/>
      <c r="AE29" s="20"/>
      <c r="AF29" s="20"/>
      <c r="AG29" s="7">
        <f t="shared" si="2"/>
        <v>0</v>
      </c>
      <c r="AH29" s="7" t="str">
        <f t="shared" si="3"/>
        <v/>
      </c>
      <c r="AI29" s="24" t="str">
        <f>+IFERROR(IF(INDEX(Help!F:F,MATCH(Input!H29,Help!A:A,0))="je Laufmeter / per running meter",ROUND(INDEX(Help!E:E,MATCH(Input!H29,Help!A:A,0))*AA29/1000,0),IF(INDEX(Help!F:F,MATCH(Input!H29,Help!A:A,0))="je Gerät / per cabinet",INDEX(Help!E:E,MATCH(Input!H29,Help!A:A,0)),"check")),"")</f>
        <v/>
      </c>
      <c r="AO29">
        <f t="shared" si="0"/>
        <v>0</v>
      </c>
      <c r="AP29">
        <f t="shared" ref="AP29:AQ29" si="53">+AO29</f>
        <v>0</v>
      </c>
      <c r="AQ29">
        <f t="shared" si="53"/>
        <v>0</v>
      </c>
      <c r="AR29" t="s">
        <v>133</v>
      </c>
      <c r="AS29" t="s">
        <v>134</v>
      </c>
      <c r="AT29" t="s">
        <v>135</v>
      </c>
      <c r="AU29">
        <f t="shared" si="1"/>
        <v>0</v>
      </c>
      <c r="AV29">
        <f t="shared" ref="AV29:AW29" si="54">+AU29</f>
        <v>0</v>
      </c>
      <c r="AW29">
        <f t="shared" si="54"/>
        <v>0</v>
      </c>
      <c r="BA29" t="str">
        <f t="shared" si="6"/>
        <v>&lt;a href="" target="_blank"&gt;EU Database&lt;/a&gt;</v>
      </c>
    </row>
    <row r="30" spans="2:53" x14ac:dyDescent="0.45">
      <c r="B30" t="s">
        <v>140</v>
      </c>
      <c r="C30" t="s">
        <v>140</v>
      </c>
      <c r="L30" s="9"/>
      <c r="M30" s="9"/>
      <c r="P30" s="10"/>
      <c r="Q30" s="11"/>
      <c r="R30" s="25"/>
      <c r="Z30" s="8"/>
      <c r="AA30" s="8"/>
      <c r="AB30" s="8"/>
      <c r="AC30" s="9"/>
      <c r="AE30" s="20"/>
      <c r="AF30" s="20"/>
      <c r="AG30" s="7">
        <f t="shared" si="2"/>
        <v>0</v>
      </c>
      <c r="AH30" s="7" t="str">
        <f t="shared" si="3"/>
        <v/>
      </c>
      <c r="AI30" s="24" t="str">
        <f>+IFERROR(IF(INDEX(Help!F:F,MATCH(Input!H30,Help!A:A,0))="je Laufmeter / per running meter",ROUND(INDEX(Help!E:E,MATCH(Input!H30,Help!A:A,0))*AA30/1000,0),IF(INDEX(Help!F:F,MATCH(Input!H30,Help!A:A,0))="je Gerät / per cabinet",INDEX(Help!E:E,MATCH(Input!H30,Help!A:A,0)),"check")),"")</f>
        <v/>
      </c>
      <c r="AO30">
        <f t="shared" si="0"/>
        <v>0</v>
      </c>
      <c r="AP30">
        <f t="shared" ref="AP30:AQ30" si="55">+AO30</f>
        <v>0</v>
      </c>
      <c r="AQ30">
        <f t="shared" si="55"/>
        <v>0</v>
      </c>
      <c r="AR30" t="s">
        <v>133</v>
      </c>
      <c r="AS30" t="s">
        <v>134</v>
      </c>
      <c r="AT30" t="s">
        <v>135</v>
      </c>
      <c r="AU30">
        <f t="shared" si="1"/>
        <v>0</v>
      </c>
      <c r="AV30">
        <f t="shared" ref="AV30:AW30" si="56">+AU30</f>
        <v>0</v>
      </c>
      <c r="AW30">
        <f t="shared" si="56"/>
        <v>0</v>
      </c>
      <c r="BA30" t="str">
        <f t="shared" si="6"/>
        <v>&lt;a href="" target="_blank"&gt;EU Database&lt;/a&gt;</v>
      </c>
    </row>
    <row r="31" spans="2:53" x14ac:dyDescent="0.45">
      <c r="B31" t="s">
        <v>140</v>
      </c>
      <c r="C31" t="s">
        <v>140</v>
      </c>
      <c r="L31" s="9"/>
      <c r="M31" s="9"/>
      <c r="P31" s="10"/>
      <c r="Q31" s="11"/>
      <c r="R31" s="25"/>
      <c r="Z31" s="8"/>
      <c r="AA31" s="8"/>
      <c r="AB31" s="8"/>
      <c r="AC31" s="9"/>
      <c r="AE31" s="20"/>
      <c r="AF31" s="20"/>
      <c r="AG31" s="7">
        <f t="shared" si="2"/>
        <v>0</v>
      </c>
      <c r="AH31" s="7" t="str">
        <f t="shared" si="3"/>
        <v/>
      </c>
      <c r="AI31" s="24" t="str">
        <f>+IFERROR(IF(INDEX(Help!F:F,MATCH(Input!H31,Help!A:A,0))="je Laufmeter / per running meter",ROUND(INDEX(Help!E:E,MATCH(Input!H31,Help!A:A,0))*AA31/1000,0),IF(INDEX(Help!F:F,MATCH(Input!H31,Help!A:A,0))="je Gerät / per cabinet",INDEX(Help!E:E,MATCH(Input!H31,Help!A:A,0)),"check")),"")</f>
        <v/>
      </c>
      <c r="AO31">
        <f t="shared" si="0"/>
        <v>0</v>
      </c>
      <c r="AP31">
        <f t="shared" ref="AP31:AQ31" si="57">+AO31</f>
        <v>0</v>
      </c>
      <c r="AQ31">
        <f t="shared" si="57"/>
        <v>0</v>
      </c>
      <c r="AR31" t="s">
        <v>133</v>
      </c>
      <c r="AS31" t="s">
        <v>134</v>
      </c>
      <c r="AT31" t="s">
        <v>135</v>
      </c>
      <c r="AU31">
        <f t="shared" si="1"/>
        <v>0</v>
      </c>
      <c r="AV31">
        <f t="shared" ref="AV31:AW31" si="58">+AU31</f>
        <v>0</v>
      </c>
      <c r="AW31">
        <f t="shared" si="58"/>
        <v>0</v>
      </c>
      <c r="BA31" t="str">
        <f t="shared" si="6"/>
        <v>&lt;a href="" target="_blank"&gt;EU Database&lt;/a&gt;</v>
      </c>
    </row>
    <row r="32" spans="2:53" x14ac:dyDescent="0.45">
      <c r="B32" t="s">
        <v>140</v>
      </c>
      <c r="C32" t="s">
        <v>140</v>
      </c>
      <c r="L32" s="9"/>
      <c r="M32" s="9"/>
      <c r="P32" s="10"/>
      <c r="Q32" s="11"/>
      <c r="R32" s="25"/>
      <c r="Z32" s="8"/>
      <c r="AA32" s="8"/>
      <c r="AB32" s="8"/>
      <c r="AC32" s="9"/>
      <c r="AE32" s="20"/>
      <c r="AF32" s="20"/>
      <c r="AG32" s="7">
        <f t="shared" si="2"/>
        <v>0</v>
      </c>
      <c r="AH32" s="7" t="str">
        <f t="shared" si="3"/>
        <v/>
      </c>
      <c r="AI32" s="24" t="str">
        <f>+IFERROR(IF(INDEX(Help!F:F,MATCH(Input!H32,Help!A:A,0))="je Laufmeter / per running meter",ROUND(INDEX(Help!E:E,MATCH(Input!H32,Help!A:A,0))*AA32/1000,0),IF(INDEX(Help!F:F,MATCH(Input!H32,Help!A:A,0))="je Gerät / per cabinet",INDEX(Help!E:E,MATCH(Input!H32,Help!A:A,0)),"check")),"")</f>
        <v/>
      </c>
      <c r="AO32">
        <f t="shared" si="0"/>
        <v>0</v>
      </c>
      <c r="AP32">
        <f t="shared" ref="AP32:AQ32" si="59">+AO32</f>
        <v>0</v>
      </c>
      <c r="AQ32">
        <f t="shared" si="59"/>
        <v>0</v>
      </c>
      <c r="AR32" t="s">
        <v>133</v>
      </c>
      <c r="AS32" t="s">
        <v>134</v>
      </c>
      <c r="AT32" t="s">
        <v>135</v>
      </c>
      <c r="AU32">
        <f t="shared" si="1"/>
        <v>0</v>
      </c>
      <c r="AV32">
        <f t="shared" ref="AV32:AW32" si="60">+AU32</f>
        <v>0</v>
      </c>
      <c r="AW32">
        <f t="shared" si="60"/>
        <v>0</v>
      </c>
      <c r="BA32" t="str">
        <f t="shared" si="6"/>
        <v>&lt;a href="" target="_blank"&gt;EU Database&lt;/a&gt;</v>
      </c>
    </row>
    <row r="33" spans="2:53" x14ac:dyDescent="0.45">
      <c r="B33" t="s">
        <v>140</v>
      </c>
      <c r="C33" t="s">
        <v>140</v>
      </c>
      <c r="L33" s="9"/>
      <c r="M33" s="9"/>
      <c r="P33" s="10"/>
      <c r="Q33" s="11"/>
      <c r="R33" s="25"/>
      <c r="Z33" s="8"/>
      <c r="AA33" s="8"/>
      <c r="AB33" s="8"/>
      <c r="AC33" s="9"/>
      <c r="AE33" s="20"/>
      <c r="AF33" s="20"/>
      <c r="AG33" s="7">
        <f t="shared" si="2"/>
        <v>0</v>
      </c>
      <c r="AH33" s="7" t="str">
        <f t="shared" si="3"/>
        <v/>
      </c>
      <c r="AI33" s="24" t="str">
        <f>+IFERROR(IF(INDEX(Help!F:F,MATCH(Input!H33,Help!A:A,0))="je Laufmeter / per running meter",ROUND(INDEX(Help!E:E,MATCH(Input!H33,Help!A:A,0))*AA33/1000,0),IF(INDEX(Help!F:F,MATCH(Input!H33,Help!A:A,0))="je Gerät / per cabinet",INDEX(Help!E:E,MATCH(Input!H33,Help!A:A,0)),"check")),"")</f>
        <v/>
      </c>
      <c r="AO33">
        <f t="shared" si="0"/>
        <v>0</v>
      </c>
      <c r="AP33">
        <f t="shared" ref="AP33:AQ33" si="61">+AO33</f>
        <v>0</v>
      </c>
      <c r="AQ33">
        <f t="shared" si="61"/>
        <v>0</v>
      </c>
      <c r="AR33" t="s">
        <v>133</v>
      </c>
      <c r="AS33" t="s">
        <v>134</v>
      </c>
      <c r="AT33" t="s">
        <v>135</v>
      </c>
      <c r="AU33">
        <f t="shared" si="1"/>
        <v>0</v>
      </c>
      <c r="AV33">
        <f t="shared" ref="AV33:AW33" si="62">+AU33</f>
        <v>0</v>
      </c>
      <c r="AW33">
        <f t="shared" si="62"/>
        <v>0</v>
      </c>
      <c r="BA33" t="str">
        <f t="shared" si="6"/>
        <v>&lt;a href="" target="_blank"&gt;EU Database&lt;/a&gt;</v>
      </c>
    </row>
    <row r="34" spans="2:53" x14ac:dyDescent="0.45">
      <c r="B34" t="s">
        <v>140</v>
      </c>
      <c r="C34" t="s">
        <v>140</v>
      </c>
      <c r="L34" s="9"/>
      <c r="M34" s="9"/>
      <c r="P34" s="10"/>
      <c r="Q34" s="11"/>
      <c r="R34" s="25"/>
      <c r="Z34" s="8"/>
      <c r="AA34" s="8"/>
      <c r="AB34" s="8"/>
      <c r="AC34" s="9"/>
      <c r="AE34" s="20"/>
      <c r="AF34" s="20"/>
      <c r="AG34" s="7">
        <f t="shared" si="2"/>
        <v>0</v>
      </c>
      <c r="AH34" s="7" t="str">
        <f t="shared" si="3"/>
        <v/>
      </c>
      <c r="AI34" s="24" t="str">
        <f>+IFERROR(IF(INDEX(Help!F:F,MATCH(Input!H34,Help!A:A,0))="je Laufmeter / per running meter",ROUND(INDEX(Help!E:E,MATCH(Input!H34,Help!A:A,0))*AA34/1000,0),IF(INDEX(Help!F:F,MATCH(Input!H34,Help!A:A,0))="je Gerät / per cabinet",INDEX(Help!E:E,MATCH(Input!H34,Help!A:A,0)),"check")),"")</f>
        <v/>
      </c>
      <c r="AO34">
        <f t="shared" si="0"/>
        <v>0</v>
      </c>
      <c r="AP34">
        <f t="shared" ref="AP34:AQ34" si="63">+AO34</f>
        <v>0</v>
      </c>
      <c r="AQ34">
        <f t="shared" si="63"/>
        <v>0</v>
      </c>
      <c r="AR34" t="s">
        <v>133</v>
      </c>
      <c r="AS34" t="s">
        <v>134</v>
      </c>
      <c r="AT34" t="s">
        <v>135</v>
      </c>
      <c r="AU34">
        <f t="shared" si="1"/>
        <v>0</v>
      </c>
      <c r="AV34">
        <f t="shared" ref="AV34:AW34" si="64">+AU34</f>
        <v>0</v>
      </c>
      <c r="AW34">
        <f t="shared" si="64"/>
        <v>0</v>
      </c>
      <c r="BA34" t="str">
        <f t="shared" si="6"/>
        <v>&lt;a href="" target="_blank"&gt;EU Database&lt;/a&gt;</v>
      </c>
    </row>
    <row r="35" spans="2:53" x14ac:dyDescent="0.45">
      <c r="B35" t="s">
        <v>140</v>
      </c>
      <c r="C35" t="s">
        <v>140</v>
      </c>
      <c r="L35" s="9"/>
      <c r="M35" s="9"/>
      <c r="P35" s="10"/>
      <c r="Q35" s="11"/>
      <c r="R35" s="25"/>
      <c r="Z35" s="8"/>
      <c r="AA35" s="8"/>
      <c r="AB35" s="8"/>
      <c r="AC35" s="9"/>
      <c r="AE35" s="20"/>
      <c r="AF35" s="20"/>
      <c r="AG35" s="7">
        <f t="shared" si="2"/>
        <v>0</v>
      </c>
      <c r="AH35" s="7" t="str">
        <f t="shared" si="3"/>
        <v/>
      </c>
      <c r="AI35" s="24" t="str">
        <f>+IFERROR(IF(INDEX(Help!F:F,MATCH(Input!H35,Help!A:A,0))="je Laufmeter / per running meter",ROUND(INDEX(Help!E:E,MATCH(Input!H35,Help!A:A,0))*AA35/1000,0),IF(INDEX(Help!F:F,MATCH(Input!H35,Help!A:A,0))="je Gerät / per cabinet",INDEX(Help!E:E,MATCH(Input!H35,Help!A:A,0)),"check")),"")</f>
        <v/>
      </c>
      <c r="AO35">
        <f t="shared" si="0"/>
        <v>0</v>
      </c>
      <c r="AP35">
        <f t="shared" ref="AP35:AQ35" si="65">+AO35</f>
        <v>0</v>
      </c>
      <c r="AQ35">
        <f t="shared" si="65"/>
        <v>0</v>
      </c>
      <c r="AR35" t="s">
        <v>133</v>
      </c>
      <c r="AS35" t="s">
        <v>134</v>
      </c>
      <c r="AT35" t="s">
        <v>135</v>
      </c>
      <c r="AU35">
        <f t="shared" si="1"/>
        <v>0</v>
      </c>
      <c r="AV35">
        <f t="shared" ref="AV35:AW35" si="66">+AU35</f>
        <v>0</v>
      </c>
      <c r="AW35">
        <f t="shared" si="66"/>
        <v>0</v>
      </c>
      <c r="BA35" t="str">
        <f t="shared" si="6"/>
        <v>&lt;a href="" target="_blank"&gt;EU Database&lt;/a&gt;</v>
      </c>
    </row>
    <row r="36" spans="2:53" x14ac:dyDescent="0.45">
      <c r="B36" t="s">
        <v>140</v>
      </c>
      <c r="C36" t="s">
        <v>140</v>
      </c>
      <c r="L36" s="9"/>
      <c r="M36" s="9"/>
      <c r="P36" s="10"/>
      <c r="Q36" s="11"/>
      <c r="R36" s="25"/>
      <c r="Z36" s="8"/>
      <c r="AA36" s="8"/>
      <c r="AB36" s="8"/>
      <c r="AC36" s="9"/>
      <c r="AE36" s="20"/>
      <c r="AF36" s="20"/>
      <c r="AG36" s="7">
        <f t="shared" si="2"/>
        <v>0</v>
      </c>
      <c r="AH36" s="7" t="str">
        <f t="shared" si="3"/>
        <v/>
      </c>
      <c r="AI36" s="24" t="str">
        <f>+IFERROR(IF(INDEX(Help!F:F,MATCH(Input!H36,Help!A:A,0))="je Laufmeter / per running meter",ROUND(INDEX(Help!E:E,MATCH(Input!H36,Help!A:A,0))*AA36/1000,0),IF(INDEX(Help!F:F,MATCH(Input!H36,Help!A:A,0))="je Gerät / per cabinet",INDEX(Help!E:E,MATCH(Input!H36,Help!A:A,0)),"check")),"")</f>
        <v/>
      </c>
      <c r="AO36">
        <f t="shared" si="0"/>
        <v>0</v>
      </c>
      <c r="AP36">
        <f t="shared" ref="AP36:AQ36" si="67">+AO36</f>
        <v>0</v>
      </c>
      <c r="AQ36">
        <f t="shared" si="67"/>
        <v>0</v>
      </c>
      <c r="AR36" t="s">
        <v>133</v>
      </c>
      <c r="AS36" t="s">
        <v>134</v>
      </c>
      <c r="AT36" t="s">
        <v>135</v>
      </c>
      <c r="AU36">
        <f t="shared" si="1"/>
        <v>0</v>
      </c>
      <c r="AV36">
        <f t="shared" ref="AV36:AW36" si="68">+AU36</f>
        <v>0</v>
      </c>
      <c r="AW36">
        <f t="shared" si="68"/>
        <v>0</v>
      </c>
      <c r="BA36" t="str">
        <f t="shared" si="6"/>
        <v>&lt;a href="" target="_blank"&gt;EU Database&lt;/a&gt;</v>
      </c>
    </row>
    <row r="37" spans="2:53" x14ac:dyDescent="0.45">
      <c r="B37" t="s">
        <v>140</v>
      </c>
      <c r="C37" t="s">
        <v>140</v>
      </c>
      <c r="L37" s="9"/>
      <c r="M37" s="9"/>
      <c r="P37" s="10"/>
      <c r="Q37" s="11"/>
      <c r="R37" s="25"/>
      <c r="Z37" s="8"/>
      <c r="AA37" s="8"/>
      <c r="AB37" s="8"/>
      <c r="AC37" s="9"/>
      <c r="AE37" s="20"/>
      <c r="AF37" s="20"/>
      <c r="AG37" s="7">
        <f t="shared" si="2"/>
        <v>0</v>
      </c>
      <c r="AH37" s="7" t="str">
        <f t="shared" si="3"/>
        <v/>
      </c>
      <c r="AI37" s="24" t="str">
        <f>+IFERROR(IF(INDEX(Help!F:F,MATCH(Input!H37,Help!A:A,0))="je Laufmeter / per running meter",ROUND(INDEX(Help!E:E,MATCH(Input!H37,Help!A:A,0))*AA37/1000,0),IF(INDEX(Help!F:F,MATCH(Input!H37,Help!A:A,0))="je Gerät / per cabinet",INDEX(Help!E:E,MATCH(Input!H37,Help!A:A,0)),"check")),"")</f>
        <v/>
      </c>
      <c r="AO37">
        <f t="shared" si="0"/>
        <v>0</v>
      </c>
      <c r="AP37">
        <f t="shared" ref="AP37:AQ37" si="69">+AO37</f>
        <v>0</v>
      </c>
      <c r="AQ37">
        <f t="shared" si="69"/>
        <v>0</v>
      </c>
      <c r="AR37" t="s">
        <v>133</v>
      </c>
      <c r="AS37" t="s">
        <v>134</v>
      </c>
      <c r="AT37" t="s">
        <v>135</v>
      </c>
      <c r="AU37">
        <f t="shared" si="1"/>
        <v>0</v>
      </c>
      <c r="AV37">
        <f t="shared" ref="AV37:AW37" si="70">+AU37</f>
        <v>0</v>
      </c>
      <c r="AW37">
        <f t="shared" si="70"/>
        <v>0</v>
      </c>
      <c r="BA37" t="str">
        <f t="shared" si="6"/>
        <v>&lt;a href="" target="_blank"&gt;EU Database&lt;/a&gt;</v>
      </c>
    </row>
    <row r="38" spans="2:53" x14ac:dyDescent="0.45">
      <c r="B38" t="s">
        <v>140</v>
      </c>
      <c r="C38" t="s">
        <v>140</v>
      </c>
      <c r="L38" s="9"/>
      <c r="M38" s="9"/>
      <c r="P38" s="10"/>
      <c r="Q38" s="11"/>
      <c r="R38" s="25"/>
      <c r="Z38" s="8"/>
      <c r="AA38" s="8"/>
      <c r="AB38" s="8"/>
      <c r="AC38" s="9"/>
      <c r="AE38" s="20"/>
      <c r="AF38" s="20"/>
      <c r="AG38" s="7">
        <f t="shared" si="2"/>
        <v>0</v>
      </c>
      <c r="AH38" s="7" t="str">
        <f t="shared" si="3"/>
        <v/>
      </c>
      <c r="AI38" s="24" t="str">
        <f>+IFERROR(IF(INDEX(Help!F:F,MATCH(Input!H38,Help!A:A,0))="je Laufmeter / per running meter",ROUND(INDEX(Help!E:E,MATCH(Input!H38,Help!A:A,0))*AA38/1000,0),IF(INDEX(Help!F:F,MATCH(Input!H38,Help!A:A,0))="je Gerät / per cabinet",INDEX(Help!E:E,MATCH(Input!H38,Help!A:A,0)),"check")),"")</f>
        <v/>
      </c>
      <c r="AO38">
        <f t="shared" si="0"/>
        <v>0</v>
      </c>
      <c r="AP38">
        <f t="shared" ref="AP38:AQ38" si="71">+AO38</f>
        <v>0</v>
      </c>
      <c r="AQ38">
        <f t="shared" si="71"/>
        <v>0</v>
      </c>
      <c r="AR38" t="s">
        <v>133</v>
      </c>
      <c r="AS38" t="s">
        <v>134</v>
      </c>
      <c r="AT38" t="s">
        <v>135</v>
      </c>
      <c r="AU38">
        <f t="shared" si="1"/>
        <v>0</v>
      </c>
      <c r="AV38">
        <f t="shared" ref="AV38:AW38" si="72">+AU38</f>
        <v>0</v>
      </c>
      <c r="AW38">
        <f t="shared" si="72"/>
        <v>0</v>
      </c>
      <c r="BA38" t="str">
        <f t="shared" si="6"/>
        <v>&lt;a href="" target="_blank"&gt;EU Database&lt;/a&gt;</v>
      </c>
    </row>
    <row r="39" spans="2:53" x14ac:dyDescent="0.45">
      <c r="B39" t="s">
        <v>140</v>
      </c>
      <c r="C39" t="s">
        <v>140</v>
      </c>
      <c r="L39" s="9"/>
      <c r="M39" s="9"/>
      <c r="P39" s="10"/>
      <c r="Q39" s="11"/>
      <c r="R39" s="25"/>
      <c r="Z39" s="8"/>
      <c r="AA39" s="8"/>
      <c r="AB39" s="8"/>
      <c r="AC39" s="9"/>
      <c r="AE39" s="20"/>
      <c r="AF39" s="20"/>
      <c r="AG39" s="7">
        <f t="shared" si="2"/>
        <v>0</v>
      </c>
      <c r="AH39" s="7" t="str">
        <f t="shared" si="3"/>
        <v/>
      </c>
      <c r="AI39" s="24" t="str">
        <f>+IFERROR(IF(INDEX(Help!F:F,MATCH(Input!H39,Help!A:A,0))="je Laufmeter / per running meter",ROUND(INDEX(Help!E:E,MATCH(Input!H39,Help!A:A,0))*AA39/1000,0),IF(INDEX(Help!F:F,MATCH(Input!H39,Help!A:A,0))="je Gerät / per cabinet",INDEX(Help!E:E,MATCH(Input!H39,Help!A:A,0)),"check")),"")</f>
        <v/>
      </c>
      <c r="AO39">
        <f t="shared" si="0"/>
        <v>0</v>
      </c>
      <c r="AP39">
        <f t="shared" ref="AP39:AQ39" si="73">+AO39</f>
        <v>0</v>
      </c>
      <c r="AQ39">
        <f t="shared" si="73"/>
        <v>0</v>
      </c>
      <c r="AR39" t="s">
        <v>133</v>
      </c>
      <c r="AS39" t="s">
        <v>134</v>
      </c>
      <c r="AT39" t="s">
        <v>135</v>
      </c>
      <c r="AU39">
        <f t="shared" si="1"/>
        <v>0</v>
      </c>
      <c r="AV39">
        <f t="shared" ref="AV39:AW39" si="74">+AU39</f>
        <v>0</v>
      </c>
      <c r="AW39">
        <f t="shared" si="74"/>
        <v>0</v>
      </c>
      <c r="BA39" t="str">
        <f t="shared" si="6"/>
        <v>&lt;a href="" target="_blank"&gt;EU Database&lt;/a&gt;</v>
      </c>
    </row>
    <row r="40" spans="2:53" x14ac:dyDescent="0.45">
      <c r="B40" t="s">
        <v>140</v>
      </c>
      <c r="C40" t="s">
        <v>140</v>
      </c>
      <c r="L40" s="9"/>
      <c r="M40" s="9"/>
      <c r="P40" s="10"/>
      <c r="Q40" s="11"/>
      <c r="R40" s="25"/>
      <c r="Z40" s="8"/>
      <c r="AA40" s="8"/>
      <c r="AB40" s="8"/>
      <c r="AC40" s="9"/>
      <c r="AE40" s="20"/>
      <c r="AF40" s="20"/>
      <c r="AG40" s="7">
        <f t="shared" si="2"/>
        <v>0</v>
      </c>
      <c r="AH40" s="7" t="str">
        <f t="shared" si="3"/>
        <v/>
      </c>
      <c r="AI40" s="24" t="str">
        <f>+IFERROR(IF(INDEX(Help!F:F,MATCH(Input!H40,Help!A:A,0))="je Laufmeter / per running meter",ROUND(INDEX(Help!E:E,MATCH(Input!H40,Help!A:A,0))*AA40/1000,0),IF(INDEX(Help!F:F,MATCH(Input!H40,Help!A:A,0))="je Gerät / per cabinet",INDEX(Help!E:E,MATCH(Input!H40,Help!A:A,0)),"check")),"")</f>
        <v/>
      </c>
      <c r="AO40">
        <f t="shared" si="0"/>
        <v>0</v>
      </c>
      <c r="AP40">
        <f t="shared" ref="AP40:AQ40" si="75">+AO40</f>
        <v>0</v>
      </c>
      <c r="AQ40">
        <f t="shared" si="75"/>
        <v>0</v>
      </c>
      <c r="AR40" t="s">
        <v>133</v>
      </c>
      <c r="AS40" t="s">
        <v>134</v>
      </c>
      <c r="AT40" t="s">
        <v>135</v>
      </c>
      <c r="AU40">
        <f t="shared" si="1"/>
        <v>0</v>
      </c>
      <c r="AV40">
        <f t="shared" ref="AV40:AW40" si="76">+AU40</f>
        <v>0</v>
      </c>
      <c r="AW40">
        <f t="shared" si="76"/>
        <v>0</v>
      </c>
      <c r="BA40" t="str">
        <f t="shared" si="6"/>
        <v>&lt;a href="" target="_blank"&gt;EU Database&lt;/a&gt;</v>
      </c>
    </row>
    <row r="41" spans="2:53" x14ac:dyDescent="0.45">
      <c r="B41" t="s">
        <v>140</v>
      </c>
      <c r="C41" t="s">
        <v>140</v>
      </c>
      <c r="L41" s="9"/>
      <c r="M41" s="9"/>
      <c r="P41" s="10"/>
      <c r="Q41" s="11"/>
      <c r="R41" s="25"/>
      <c r="Z41" s="8"/>
      <c r="AA41" s="8"/>
      <c r="AB41" s="8"/>
      <c r="AC41" s="9"/>
      <c r="AE41" s="20"/>
      <c r="AF41" s="20"/>
      <c r="AG41" s="7">
        <f t="shared" si="2"/>
        <v>0</v>
      </c>
      <c r="AH41" s="7" t="str">
        <f t="shared" si="3"/>
        <v/>
      </c>
      <c r="AI41" s="24" t="str">
        <f>+IFERROR(IF(INDEX(Help!F:F,MATCH(Input!H41,Help!A:A,0))="je Laufmeter / per running meter",ROUND(INDEX(Help!E:E,MATCH(Input!H41,Help!A:A,0))*AA41/1000,0),IF(INDEX(Help!F:F,MATCH(Input!H41,Help!A:A,0))="je Gerät / per cabinet",INDEX(Help!E:E,MATCH(Input!H41,Help!A:A,0)),"check")),"")</f>
        <v/>
      </c>
      <c r="AO41">
        <f t="shared" si="0"/>
        <v>0</v>
      </c>
      <c r="AP41">
        <f t="shared" ref="AP41:AQ41" si="77">+AO41</f>
        <v>0</v>
      </c>
      <c r="AQ41">
        <f t="shared" si="77"/>
        <v>0</v>
      </c>
      <c r="AR41" t="s">
        <v>133</v>
      </c>
      <c r="AS41" t="s">
        <v>134</v>
      </c>
      <c r="AT41" t="s">
        <v>135</v>
      </c>
      <c r="AU41">
        <f t="shared" si="1"/>
        <v>0</v>
      </c>
      <c r="AV41">
        <f t="shared" ref="AV41:AW41" si="78">+AU41</f>
        <v>0</v>
      </c>
      <c r="AW41">
        <f t="shared" si="78"/>
        <v>0</v>
      </c>
      <c r="BA41" t="str">
        <f t="shared" si="6"/>
        <v>&lt;a href="" target="_blank"&gt;EU Database&lt;/a&gt;</v>
      </c>
    </row>
    <row r="42" spans="2:53" x14ac:dyDescent="0.45">
      <c r="B42" t="s">
        <v>140</v>
      </c>
      <c r="C42" t="s">
        <v>140</v>
      </c>
      <c r="L42" s="9"/>
      <c r="M42" s="9"/>
      <c r="P42" s="10"/>
      <c r="Q42" s="11"/>
      <c r="R42" s="25"/>
      <c r="Z42" s="8"/>
      <c r="AA42" s="8"/>
      <c r="AB42" s="8"/>
      <c r="AC42" s="9"/>
      <c r="AE42" s="20"/>
      <c r="AF42" s="20"/>
      <c r="AG42" s="7">
        <f t="shared" si="2"/>
        <v>0</v>
      </c>
      <c r="AH42" s="7" t="str">
        <f t="shared" si="3"/>
        <v/>
      </c>
      <c r="AI42" s="24" t="str">
        <f>+IFERROR(IF(INDEX(Help!F:F,MATCH(Input!H42,Help!A:A,0))="je Laufmeter / per running meter",ROUND(INDEX(Help!E:E,MATCH(Input!H42,Help!A:A,0))*AA42/1000,0),IF(INDEX(Help!F:F,MATCH(Input!H42,Help!A:A,0))="je Gerät / per cabinet",INDEX(Help!E:E,MATCH(Input!H42,Help!A:A,0)),"check")),"")</f>
        <v/>
      </c>
      <c r="AO42">
        <f t="shared" si="0"/>
        <v>0</v>
      </c>
      <c r="AP42">
        <f t="shared" ref="AP42:AQ42" si="79">+AO42</f>
        <v>0</v>
      </c>
      <c r="AQ42">
        <f t="shared" si="79"/>
        <v>0</v>
      </c>
      <c r="AR42" t="s">
        <v>133</v>
      </c>
      <c r="AS42" t="s">
        <v>134</v>
      </c>
      <c r="AT42" t="s">
        <v>135</v>
      </c>
      <c r="AU42">
        <f t="shared" si="1"/>
        <v>0</v>
      </c>
      <c r="AV42">
        <f t="shared" ref="AV42:AW42" si="80">+AU42</f>
        <v>0</v>
      </c>
      <c r="AW42">
        <f t="shared" si="80"/>
        <v>0</v>
      </c>
      <c r="BA42" t="str">
        <f t="shared" si="6"/>
        <v>&lt;a href="" target="_blank"&gt;EU Database&lt;/a&gt;</v>
      </c>
    </row>
    <row r="43" spans="2:53" x14ac:dyDescent="0.45">
      <c r="B43" t="s">
        <v>140</v>
      </c>
      <c r="C43" t="s">
        <v>140</v>
      </c>
      <c r="L43" s="9"/>
      <c r="M43" s="9"/>
      <c r="P43" s="10"/>
      <c r="Q43" s="11"/>
      <c r="R43" s="25"/>
      <c r="Z43" s="8"/>
      <c r="AA43" s="8"/>
      <c r="AB43" s="8"/>
      <c r="AC43" s="9"/>
      <c r="AE43" s="20"/>
      <c r="AF43" s="20"/>
      <c r="AG43" s="7">
        <f t="shared" si="2"/>
        <v>0</v>
      </c>
      <c r="AH43" s="7" t="str">
        <f t="shared" si="3"/>
        <v/>
      </c>
      <c r="AI43" s="24" t="str">
        <f>+IFERROR(IF(INDEX(Help!F:F,MATCH(Input!H43,Help!A:A,0))="je Laufmeter / per running meter",ROUND(INDEX(Help!E:E,MATCH(Input!H43,Help!A:A,0))*AA43/1000,0),IF(INDEX(Help!F:F,MATCH(Input!H43,Help!A:A,0))="je Gerät / per cabinet",INDEX(Help!E:E,MATCH(Input!H43,Help!A:A,0)),"check")),"")</f>
        <v/>
      </c>
      <c r="AO43">
        <f t="shared" si="0"/>
        <v>0</v>
      </c>
      <c r="AP43">
        <f t="shared" ref="AP43:AQ43" si="81">+AO43</f>
        <v>0</v>
      </c>
      <c r="AQ43">
        <f t="shared" si="81"/>
        <v>0</v>
      </c>
      <c r="AR43" t="s">
        <v>133</v>
      </c>
      <c r="AS43" t="s">
        <v>134</v>
      </c>
      <c r="AT43" t="s">
        <v>135</v>
      </c>
      <c r="AU43">
        <f t="shared" si="1"/>
        <v>0</v>
      </c>
      <c r="AV43">
        <f t="shared" ref="AV43:AW43" si="82">+AU43</f>
        <v>0</v>
      </c>
      <c r="AW43">
        <f t="shared" si="82"/>
        <v>0</v>
      </c>
      <c r="BA43" t="str">
        <f t="shared" si="6"/>
        <v>&lt;a href="" target="_blank"&gt;EU Database&lt;/a&gt;</v>
      </c>
    </row>
    <row r="44" spans="2:53" x14ac:dyDescent="0.45">
      <c r="B44" t="s">
        <v>140</v>
      </c>
      <c r="C44" t="s">
        <v>140</v>
      </c>
      <c r="L44" s="9"/>
      <c r="M44" s="9"/>
      <c r="P44" s="10"/>
      <c r="Q44" s="11"/>
      <c r="R44" s="25"/>
      <c r="Z44" s="8"/>
      <c r="AA44" s="8"/>
      <c r="AB44" s="8"/>
      <c r="AC44" s="9"/>
      <c r="AE44" s="20"/>
      <c r="AF44" s="20"/>
      <c r="AG44" s="7">
        <f t="shared" si="2"/>
        <v>0</v>
      </c>
      <c r="AH44" s="7" t="str">
        <f t="shared" si="3"/>
        <v/>
      </c>
      <c r="AI44" s="24" t="str">
        <f>+IFERROR(IF(INDEX(Help!F:F,MATCH(Input!H44,Help!A:A,0))="je Laufmeter / per running meter",ROUND(INDEX(Help!E:E,MATCH(Input!H44,Help!A:A,0))*AA44/1000,0),IF(INDEX(Help!F:F,MATCH(Input!H44,Help!A:A,0))="je Gerät / per cabinet",INDEX(Help!E:E,MATCH(Input!H44,Help!A:A,0)),"check")),"")</f>
        <v/>
      </c>
      <c r="AO44">
        <f t="shared" si="0"/>
        <v>0</v>
      </c>
      <c r="AP44">
        <f t="shared" ref="AP44:AQ44" si="83">+AO44</f>
        <v>0</v>
      </c>
      <c r="AQ44">
        <f t="shared" si="83"/>
        <v>0</v>
      </c>
      <c r="AR44" t="s">
        <v>133</v>
      </c>
      <c r="AS44" t="s">
        <v>134</v>
      </c>
      <c r="AT44" t="s">
        <v>135</v>
      </c>
      <c r="AU44">
        <f t="shared" si="1"/>
        <v>0</v>
      </c>
      <c r="AV44">
        <f t="shared" ref="AV44:AW44" si="84">+AU44</f>
        <v>0</v>
      </c>
      <c r="AW44">
        <f t="shared" si="84"/>
        <v>0</v>
      </c>
      <c r="BA44" t="str">
        <f t="shared" si="6"/>
        <v>&lt;a href="" target="_blank"&gt;EU Database&lt;/a&gt;</v>
      </c>
    </row>
    <row r="45" spans="2:53" x14ac:dyDescent="0.45">
      <c r="B45" t="s">
        <v>140</v>
      </c>
      <c r="C45" t="s">
        <v>140</v>
      </c>
      <c r="L45" s="9"/>
      <c r="M45" s="9"/>
      <c r="P45" s="10"/>
      <c r="Q45" s="11"/>
      <c r="R45" s="25"/>
      <c r="Z45" s="8"/>
      <c r="AA45" s="8"/>
      <c r="AB45" s="8"/>
      <c r="AC45" s="9"/>
      <c r="AE45" s="20"/>
      <c r="AF45" s="20"/>
      <c r="AG45" s="7">
        <f t="shared" si="2"/>
        <v>0</v>
      </c>
      <c r="AH45" s="7" t="str">
        <f t="shared" si="3"/>
        <v/>
      </c>
      <c r="AI45" s="24" t="str">
        <f>+IFERROR(IF(INDEX(Help!F:F,MATCH(Input!H45,Help!A:A,0))="je Laufmeter / per running meter",ROUND(INDEX(Help!E:E,MATCH(Input!H45,Help!A:A,0))*AA45/1000,0),IF(INDEX(Help!F:F,MATCH(Input!H45,Help!A:A,0))="je Gerät / per cabinet",INDEX(Help!E:E,MATCH(Input!H45,Help!A:A,0)),"check")),"")</f>
        <v/>
      </c>
      <c r="AO45">
        <f t="shared" si="0"/>
        <v>0</v>
      </c>
      <c r="AP45">
        <f t="shared" ref="AP45:AQ45" si="85">+AO45</f>
        <v>0</v>
      </c>
      <c r="AQ45">
        <f t="shared" si="85"/>
        <v>0</v>
      </c>
      <c r="AR45" t="s">
        <v>133</v>
      </c>
      <c r="AS45" t="s">
        <v>134</v>
      </c>
      <c r="AT45" t="s">
        <v>135</v>
      </c>
      <c r="AU45">
        <f t="shared" si="1"/>
        <v>0</v>
      </c>
      <c r="AV45">
        <f t="shared" ref="AV45:AW45" si="86">+AU45</f>
        <v>0</v>
      </c>
      <c r="AW45">
        <f t="shared" si="86"/>
        <v>0</v>
      </c>
      <c r="BA45" t="str">
        <f t="shared" si="6"/>
        <v>&lt;a href="" target="_blank"&gt;EU Database&lt;/a&gt;</v>
      </c>
    </row>
    <row r="46" spans="2:53" x14ac:dyDescent="0.45">
      <c r="B46" t="s">
        <v>140</v>
      </c>
      <c r="C46" t="s">
        <v>140</v>
      </c>
      <c r="L46" s="9"/>
      <c r="M46" s="9"/>
      <c r="P46" s="10"/>
      <c r="Q46" s="11"/>
      <c r="R46" s="25"/>
      <c r="Z46" s="8"/>
      <c r="AA46" s="8"/>
      <c r="AB46" s="8"/>
      <c r="AC46" s="9"/>
      <c r="AE46" s="20"/>
      <c r="AF46" s="20"/>
      <c r="AG46" s="7">
        <f t="shared" si="2"/>
        <v>0</v>
      </c>
      <c r="AH46" s="7" t="str">
        <f t="shared" si="3"/>
        <v/>
      </c>
      <c r="AI46" s="24" t="str">
        <f>+IFERROR(IF(INDEX(Help!F:F,MATCH(Input!H46,Help!A:A,0))="je Laufmeter / per running meter",ROUND(INDEX(Help!E:E,MATCH(Input!H46,Help!A:A,0))*AA46/1000,0),IF(INDEX(Help!F:F,MATCH(Input!H46,Help!A:A,0))="je Gerät / per cabinet",INDEX(Help!E:E,MATCH(Input!H46,Help!A:A,0)),"check")),"")</f>
        <v/>
      </c>
      <c r="AO46">
        <f t="shared" si="0"/>
        <v>0</v>
      </c>
      <c r="AP46">
        <f t="shared" ref="AP46:AQ46" si="87">+AO46</f>
        <v>0</v>
      </c>
      <c r="AQ46">
        <f t="shared" si="87"/>
        <v>0</v>
      </c>
      <c r="AR46" t="s">
        <v>133</v>
      </c>
      <c r="AS46" t="s">
        <v>134</v>
      </c>
      <c r="AT46" t="s">
        <v>135</v>
      </c>
      <c r="AU46">
        <f t="shared" si="1"/>
        <v>0</v>
      </c>
      <c r="AV46">
        <f t="shared" ref="AV46:AW46" si="88">+AU46</f>
        <v>0</v>
      </c>
      <c r="AW46">
        <f t="shared" si="88"/>
        <v>0</v>
      </c>
      <c r="BA46" t="str">
        <f t="shared" si="6"/>
        <v>&lt;a href="" target="_blank"&gt;EU Database&lt;/a&gt;</v>
      </c>
    </row>
    <row r="47" spans="2:53" x14ac:dyDescent="0.45">
      <c r="B47" t="s">
        <v>140</v>
      </c>
      <c r="C47" t="s">
        <v>140</v>
      </c>
      <c r="L47" s="9"/>
      <c r="M47" s="9"/>
      <c r="P47" s="10"/>
      <c r="Q47" s="11"/>
      <c r="R47" s="25"/>
      <c r="Z47" s="8"/>
      <c r="AA47" s="8"/>
      <c r="AB47" s="8"/>
      <c r="AC47" s="9"/>
      <c r="AE47" s="20"/>
      <c r="AF47" s="20"/>
      <c r="AG47" s="7">
        <f t="shared" si="2"/>
        <v>0</v>
      </c>
      <c r="AH47" s="7" t="str">
        <f t="shared" si="3"/>
        <v/>
      </c>
      <c r="AI47" s="24" t="str">
        <f>+IFERROR(IF(INDEX(Help!F:F,MATCH(Input!H47,Help!A:A,0))="je Laufmeter / per running meter",ROUND(INDEX(Help!E:E,MATCH(Input!H47,Help!A:A,0))*AA47/1000,0),IF(INDEX(Help!F:F,MATCH(Input!H47,Help!A:A,0))="je Gerät / per cabinet",INDEX(Help!E:E,MATCH(Input!H47,Help!A:A,0)),"check")),"")</f>
        <v/>
      </c>
      <c r="AO47">
        <f t="shared" si="0"/>
        <v>0</v>
      </c>
      <c r="AP47">
        <f t="shared" ref="AP47:AQ47" si="89">+AO47</f>
        <v>0</v>
      </c>
      <c r="AQ47">
        <f t="shared" si="89"/>
        <v>0</v>
      </c>
      <c r="AR47" t="s">
        <v>133</v>
      </c>
      <c r="AS47" t="s">
        <v>134</v>
      </c>
      <c r="AT47" t="s">
        <v>135</v>
      </c>
      <c r="AU47">
        <f t="shared" si="1"/>
        <v>0</v>
      </c>
      <c r="AV47">
        <f t="shared" ref="AV47:AW47" si="90">+AU47</f>
        <v>0</v>
      </c>
      <c r="AW47">
        <f t="shared" si="90"/>
        <v>0</v>
      </c>
      <c r="BA47" t="str">
        <f t="shared" si="6"/>
        <v>&lt;a href="" target="_blank"&gt;EU Database&lt;/a&gt;</v>
      </c>
    </row>
    <row r="48" spans="2:53" x14ac:dyDescent="0.45">
      <c r="B48" t="s">
        <v>140</v>
      </c>
      <c r="C48" t="s">
        <v>140</v>
      </c>
      <c r="L48" s="9"/>
      <c r="M48" s="9"/>
      <c r="P48" s="10"/>
      <c r="Q48" s="11"/>
      <c r="R48" s="25"/>
      <c r="Z48" s="8"/>
      <c r="AA48" s="8"/>
      <c r="AB48" s="8"/>
      <c r="AC48" s="9"/>
      <c r="AE48" s="20"/>
      <c r="AF48" s="20"/>
      <c r="AG48" s="7">
        <f t="shared" si="2"/>
        <v>0</v>
      </c>
      <c r="AH48" s="7" t="str">
        <f t="shared" si="3"/>
        <v/>
      </c>
      <c r="AI48" s="24" t="str">
        <f>+IFERROR(IF(INDEX(Help!F:F,MATCH(Input!H48,Help!A:A,0))="je Laufmeter / per running meter",ROUND(INDEX(Help!E:E,MATCH(Input!H48,Help!A:A,0))*AA48/1000,0),IF(INDEX(Help!F:F,MATCH(Input!H48,Help!A:A,0))="je Gerät / per cabinet",INDEX(Help!E:E,MATCH(Input!H48,Help!A:A,0)),"check")),"")</f>
        <v/>
      </c>
      <c r="AO48">
        <f t="shared" si="0"/>
        <v>0</v>
      </c>
      <c r="AP48">
        <f t="shared" ref="AP48:AQ48" si="91">+AO48</f>
        <v>0</v>
      </c>
      <c r="AQ48">
        <f t="shared" si="91"/>
        <v>0</v>
      </c>
      <c r="AR48" t="s">
        <v>133</v>
      </c>
      <c r="AS48" t="s">
        <v>134</v>
      </c>
      <c r="AT48" t="s">
        <v>135</v>
      </c>
      <c r="AU48">
        <f t="shared" si="1"/>
        <v>0</v>
      </c>
      <c r="AV48">
        <f t="shared" ref="AV48:AW48" si="92">+AU48</f>
        <v>0</v>
      </c>
      <c r="AW48">
        <f t="shared" si="92"/>
        <v>0</v>
      </c>
      <c r="BA48" t="str">
        <f t="shared" si="6"/>
        <v>&lt;a href="" target="_blank"&gt;EU Database&lt;/a&gt;</v>
      </c>
    </row>
    <row r="49" spans="2:53" x14ac:dyDescent="0.45">
      <c r="B49" t="s">
        <v>140</v>
      </c>
      <c r="C49" t="s">
        <v>140</v>
      </c>
      <c r="L49" s="9"/>
      <c r="M49" s="9"/>
      <c r="P49" s="10"/>
      <c r="Q49" s="11"/>
      <c r="R49" s="25"/>
      <c r="Z49" s="8"/>
      <c r="AA49" s="8"/>
      <c r="AB49" s="8"/>
      <c r="AC49" s="9"/>
      <c r="AE49" s="20"/>
      <c r="AF49" s="20"/>
      <c r="AG49" s="7">
        <f t="shared" si="2"/>
        <v>0</v>
      </c>
      <c r="AH49" s="7" t="str">
        <f t="shared" si="3"/>
        <v/>
      </c>
      <c r="AI49" s="24" t="str">
        <f>+IFERROR(IF(INDEX(Help!F:F,MATCH(Input!H49,Help!A:A,0))="je Laufmeter / per running meter",ROUND(INDEX(Help!E:E,MATCH(Input!H49,Help!A:A,0))*AA49/1000,0),IF(INDEX(Help!F:F,MATCH(Input!H49,Help!A:A,0))="je Gerät / per cabinet",INDEX(Help!E:E,MATCH(Input!H49,Help!A:A,0)),"check")),"")</f>
        <v/>
      </c>
      <c r="AO49">
        <f t="shared" si="0"/>
        <v>0</v>
      </c>
      <c r="AP49">
        <f t="shared" ref="AP49:AQ49" si="93">+AO49</f>
        <v>0</v>
      </c>
      <c r="AQ49">
        <f t="shared" si="93"/>
        <v>0</v>
      </c>
      <c r="AR49" t="s">
        <v>133</v>
      </c>
      <c r="AS49" t="s">
        <v>134</v>
      </c>
      <c r="AT49" t="s">
        <v>135</v>
      </c>
      <c r="AU49">
        <f t="shared" si="1"/>
        <v>0</v>
      </c>
      <c r="AV49">
        <f t="shared" ref="AV49:AW49" si="94">+AU49</f>
        <v>0</v>
      </c>
      <c r="AW49">
        <f t="shared" si="94"/>
        <v>0</v>
      </c>
      <c r="BA49" t="str">
        <f t="shared" si="6"/>
        <v>&lt;a href="" target="_blank"&gt;EU Database&lt;/a&gt;</v>
      </c>
    </row>
    <row r="50" spans="2:53" x14ac:dyDescent="0.45">
      <c r="B50" t="s">
        <v>140</v>
      </c>
      <c r="C50" t="s">
        <v>140</v>
      </c>
      <c r="L50" s="9"/>
      <c r="M50" s="9"/>
      <c r="P50" s="10"/>
      <c r="Q50" s="11"/>
      <c r="R50" s="25"/>
      <c r="Z50" s="8"/>
      <c r="AA50" s="8"/>
      <c r="AB50" s="8"/>
      <c r="AC50" s="9"/>
      <c r="AE50" s="20"/>
      <c r="AF50" s="20"/>
      <c r="AG50" s="7">
        <f t="shared" si="2"/>
        <v>0</v>
      </c>
      <c r="AH50" s="7" t="str">
        <f t="shared" si="3"/>
        <v/>
      </c>
      <c r="AI50" s="24" t="str">
        <f>+IFERROR(IF(INDEX(Help!F:F,MATCH(Input!H50,Help!A:A,0))="je Laufmeter / per running meter",ROUND(INDEX(Help!E:E,MATCH(Input!H50,Help!A:A,0))*AA50/1000,0),IF(INDEX(Help!F:F,MATCH(Input!H50,Help!A:A,0))="je Gerät / per cabinet",INDEX(Help!E:E,MATCH(Input!H50,Help!A:A,0)),"check")),"")</f>
        <v/>
      </c>
      <c r="AO50">
        <f t="shared" si="0"/>
        <v>0</v>
      </c>
      <c r="AP50">
        <f t="shared" ref="AP50:AQ50" si="95">+AO50</f>
        <v>0</v>
      </c>
      <c r="AQ50">
        <f t="shared" si="95"/>
        <v>0</v>
      </c>
      <c r="AR50" t="s">
        <v>133</v>
      </c>
      <c r="AS50" t="s">
        <v>134</v>
      </c>
      <c r="AT50" t="s">
        <v>135</v>
      </c>
      <c r="AU50">
        <f t="shared" si="1"/>
        <v>0</v>
      </c>
      <c r="AV50">
        <f t="shared" ref="AV50:AW50" si="96">+AU50</f>
        <v>0</v>
      </c>
      <c r="AW50">
        <f t="shared" si="96"/>
        <v>0</v>
      </c>
      <c r="BA50" t="str">
        <f t="shared" si="6"/>
        <v>&lt;a href="" target="_blank"&gt;EU Database&lt;/a&gt;</v>
      </c>
    </row>
    <row r="51" spans="2:53" x14ac:dyDescent="0.45">
      <c r="B51" t="s">
        <v>140</v>
      </c>
      <c r="C51" t="s">
        <v>140</v>
      </c>
      <c r="L51" s="9"/>
      <c r="M51" s="9"/>
      <c r="P51" s="10"/>
      <c r="Q51" s="11"/>
      <c r="R51" s="25"/>
      <c r="Z51" s="8"/>
      <c r="AA51" s="8"/>
      <c r="AB51" s="8"/>
      <c r="AC51" s="9"/>
      <c r="AE51" s="20"/>
      <c r="AF51" s="20"/>
      <c r="AG51" s="7">
        <f t="shared" si="2"/>
        <v>0</v>
      </c>
      <c r="AH51" s="7" t="str">
        <f t="shared" si="3"/>
        <v/>
      </c>
      <c r="AI51" s="24" t="str">
        <f>+IFERROR(IF(INDEX(Help!F:F,MATCH(Input!H51,Help!A:A,0))="je Laufmeter / per running meter",ROUND(INDEX(Help!E:E,MATCH(Input!H51,Help!A:A,0))*AA51/1000,0),IF(INDEX(Help!F:F,MATCH(Input!H51,Help!A:A,0))="je Gerät / per cabinet",INDEX(Help!E:E,MATCH(Input!H51,Help!A:A,0)),"check")),"")</f>
        <v/>
      </c>
      <c r="AO51">
        <f t="shared" si="0"/>
        <v>0</v>
      </c>
      <c r="AP51">
        <f t="shared" ref="AP51:AQ51" si="97">+AO51</f>
        <v>0</v>
      </c>
      <c r="AQ51">
        <f t="shared" si="97"/>
        <v>0</v>
      </c>
      <c r="AR51" t="s">
        <v>133</v>
      </c>
      <c r="AS51" t="s">
        <v>134</v>
      </c>
      <c r="AT51" t="s">
        <v>135</v>
      </c>
      <c r="AU51">
        <f t="shared" si="1"/>
        <v>0</v>
      </c>
      <c r="AV51">
        <f t="shared" ref="AV51:AW51" si="98">+AU51</f>
        <v>0</v>
      </c>
      <c r="AW51">
        <f t="shared" si="98"/>
        <v>0</v>
      </c>
      <c r="BA51" t="str">
        <f t="shared" si="6"/>
        <v>&lt;a href="" target="_blank"&gt;EU Database&lt;/a&gt;</v>
      </c>
    </row>
    <row r="52" spans="2:53" x14ac:dyDescent="0.45">
      <c r="AE52" s="7"/>
    </row>
  </sheetData>
  <dataValidations count="7">
    <dataValidation allowBlank="1" showInputMessage="1" showErrorMessage="1" promptTitle="Refrigerant" prompt="e.g R290" sqref="U3" xr:uid="{8C1B5813-0F0F-48DC-BD5C-FB939E2A94A5}"/>
    <dataValidation allowBlank="1" showInputMessage="1" showErrorMessage="1" promptTitle="Kältemittel" prompt="z.B. R290" sqref="U2" xr:uid="{44FBA64E-8AD8-4E9C-B5CF-1C2E28638A27}"/>
    <dataValidation allowBlank="1" showInputMessage="1" showErrorMessage="1" promptTitle="Fields for internal use" prompt="Fields for internal use" sqref="A1:C51 D1:BE1" xr:uid="{9690D72E-C6BC-4F78-B6F2-15C1DA01C78F}"/>
    <dataValidation allowBlank="1" showInputMessage="1" showErrorMessage="1" promptTitle="EPREL Database" prompt="URL to EPREL database" sqref="AD3" xr:uid="{418DB4B5-13FD-4F95-A008-745457813C0B}"/>
    <dataValidation allowBlank="1" showInputMessage="1" showErrorMessage="1" promptTitle="EPREL Datenbank" prompt="Weblink zur EPREL-Datenbank" sqref="AD2" xr:uid="{536F3132-8F4E-46E7-AB82-BA99B5A53178}"/>
    <dataValidation allowBlank="1" showInputMessage="1" showErrorMessage="1" promptTitle="Remote Display Cabinets" prompt="Please use this excel file only for REMOTE supermarket display cabinets. " sqref="H3" xr:uid="{C72BDCDC-C98C-4D24-AC05-BA90675A1702}"/>
    <dataValidation allowBlank="1" showInputMessage="1" showErrorMessage="1" promptTitle="Zentralgekühlte Verkaufsgeräte" prompt="Bitte tragen Sie in diesem Excel-File nur zentralgekühlte Verkaufskühlgeräte ein._x000a_Für steckerfertige Verkaufskühlgeräte und für Professionelle Lagerkühlgeräte existieren jeweils eigene Excel-Templates." sqref="H2" xr:uid="{CA703F95-FAD5-4C90-9EB3-DBD12A2E0716}"/>
  </dataValidations>
  <pageMargins left="0.75" right="0.75" top="1" bottom="1" header="0.5" footer="0.5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FB2B6F-6B9E-45E7-B669-01186A97327E}">
          <x14:formula1>
            <xm:f>Help!$A$2:$A$9</xm:f>
          </x14:formula1>
          <xm:sqref>H4:H51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84C3-2BB7-4755-8E9B-7D468CA85B39}">
  <sheetPr>
    <tabColor theme="1" tint="0.34998626667073579"/>
  </sheetPr>
  <dimension ref="A1:F18"/>
  <sheetViews>
    <sheetView showGridLines="0" zoomScale="70" zoomScaleNormal="70" workbookViewId="0">
      <pane ySplit="1" topLeftCell="A2" activePane="bottomLeft" state="frozen"/>
      <selection pane="bottomLeft" activeCell="A2" sqref="A2"/>
    </sheetView>
  </sheetViews>
  <sheetFormatPr defaultRowHeight="18.5" x14ac:dyDescent="0.45"/>
  <cols>
    <col min="1" max="1" width="36.7109375" bestFit="1" customWidth="1"/>
    <col min="2" max="2" width="35.0703125" customWidth="1"/>
    <col min="3" max="3" width="41.35546875" bestFit="1" customWidth="1"/>
    <col min="4" max="4" width="35.140625" customWidth="1"/>
    <col min="5" max="5" width="13.85546875" customWidth="1"/>
    <col min="6" max="6" width="31" bestFit="1" customWidth="1"/>
  </cols>
  <sheetData>
    <row r="1" spans="1:6" x14ac:dyDescent="0.45">
      <c r="A1" s="17" t="s">
        <v>138</v>
      </c>
      <c r="B1" s="14" t="s">
        <v>111</v>
      </c>
      <c r="C1" s="14" t="s">
        <v>3</v>
      </c>
      <c r="D1" s="14" t="s">
        <v>102</v>
      </c>
      <c r="E1" s="30" t="s">
        <v>142</v>
      </c>
      <c r="F1" s="30"/>
    </row>
    <row r="2" spans="1:6" x14ac:dyDescent="0.45">
      <c r="A2" s="13" t="s">
        <v>125</v>
      </c>
      <c r="B2" s="13" t="s">
        <v>118</v>
      </c>
      <c r="C2" s="13" t="s">
        <v>104</v>
      </c>
      <c r="D2" s="22" t="s">
        <v>112</v>
      </c>
      <c r="E2" s="28">
        <v>500</v>
      </c>
      <c r="F2" s="29" t="s">
        <v>136</v>
      </c>
    </row>
    <row r="3" spans="1:6" x14ac:dyDescent="0.45">
      <c r="A3" s="12" t="s">
        <v>126</v>
      </c>
      <c r="B3" s="12" t="s">
        <v>119</v>
      </c>
      <c r="C3" s="12" t="s">
        <v>105</v>
      </c>
      <c r="D3" s="23" t="s">
        <v>112</v>
      </c>
      <c r="E3" s="28">
        <v>500</v>
      </c>
      <c r="F3" s="29" t="s">
        <v>136</v>
      </c>
    </row>
    <row r="4" spans="1:6" x14ac:dyDescent="0.45">
      <c r="A4" s="12" t="s">
        <v>144</v>
      </c>
      <c r="B4" s="12" t="s">
        <v>145</v>
      </c>
      <c r="C4" s="12" t="s">
        <v>148</v>
      </c>
      <c r="D4" s="23" t="s">
        <v>112</v>
      </c>
      <c r="E4" s="28">
        <v>1200</v>
      </c>
      <c r="F4" s="29" t="s">
        <v>137</v>
      </c>
    </row>
    <row r="5" spans="1:6" x14ac:dyDescent="0.45">
      <c r="A5" s="12" t="s">
        <v>127</v>
      </c>
      <c r="B5" s="12" t="s">
        <v>146</v>
      </c>
      <c r="C5" s="12" t="s">
        <v>147</v>
      </c>
      <c r="D5" s="23" t="s">
        <v>112</v>
      </c>
      <c r="E5" s="28">
        <v>1200</v>
      </c>
      <c r="F5" s="29" t="s">
        <v>137</v>
      </c>
    </row>
    <row r="6" spans="1:6" x14ac:dyDescent="0.45">
      <c r="A6" s="12" t="s">
        <v>128</v>
      </c>
      <c r="B6" s="12" t="s">
        <v>151</v>
      </c>
      <c r="C6" s="12" t="s">
        <v>152</v>
      </c>
      <c r="D6" s="23" t="s">
        <v>113</v>
      </c>
      <c r="E6" s="28">
        <v>1200</v>
      </c>
      <c r="F6" s="29" t="s">
        <v>137</v>
      </c>
    </row>
    <row r="7" spans="1:6" x14ac:dyDescent="0.45">
      <c r="A7" s="12" t="s">
        <v>129</v>
      </c>
      <c r="B7" s="12" t="s">
        <v>103</v>
      </c>
      <c r="C7" s="12" t="s">
        <v>106</v>
      </c>
      <c r="D7" s="23" t="s">
        <v>113</v>
      </c>
      <c r="E7" s="28">
        <v>400</v>
      </c>
      <c r="F7" s="29" t="s">
        <v>136</v>
      </c>
    </row>
    <row r="8" spans="1:6" x14ac:dyDescent="0.45">
      <c r="A8" s="12" t="s">
        <v>130</v>
      </c>
      <c r="B8" s="12" t="s">
        <v>110</v>
      </c>
      <c r="C8" s="12" t="s">
        <v>107</v>
      </c>
      <c r="D8" s="23" t="s">
        <v>114</v>
      </c>
      <c r="E8" s="28" t="s">
        <v>132</v>
      </c>
      <c r="F8" s="29" t="s">
        <v>136</v>
      </c>
    </row>
    <row r="9" spans="1:6" x14ac:dyDescent="0.45">
      <c r="A9" s="12" t="s">
        <v>131</v>
      </c>
      <c r="B9" s="12" t="s">
        <v>109</v>
      </c>
      <c r="C9" s="12" t="s">
        <v>108</v>
      </c>
      <c r="D9" s="23" t="s">
        <v>112</v>
      </c>
      <c r="E9" s="28">
        <v>500</v>
      </c>
      <c r="F9" s="29" t="s">
        <v>137</v>
      </c>
    </row>
    <row r="11" spans="1:6" x14ac:dyDescent="0.45">
      <c r="A11" s="16" t="s">
        <v>149</v>
      </c>
      <c r="D11" s="21" t="s">
        <v>116</v>
      </c>
    </row>
    <row r="12" spans="1:6" x14ac:dyDescent="0.45">
      <c r="A12" s="15" t="s">
        <v>150</v>
      </c>
      <c r="D12" s="21" t="s">
        <v>117</v>
      </c>
    </row>
    <row r="13" spans="1:6" x14ac:dyDescent="0.45">
      <c r="A13" s="15" t="s">
        <v>115</v>
      </c>
    </row>
    <row r="14" spans="1:6" x14ac:dyDescent="0.45">
      <c r="A14" s="16"/>
      <c r="B14" s="18"/>
    </row>
    <row r="15" spans="1:6" x14ac:dyDescent="0.45">
      <c r="A15" s="26" t="s">
        <v>141</v>
      </c>
      <c r="B15" s="19"/>
    </row>
    <row r="16" spans="1:6" x14ac:dyDescent="0.45">
      <c r="A16" s="27" t="s">
        <v>133</v>
      </c>
    </row>
    <row r="18" spans="1:1" x14ac:dyDescent="0.45">
      <c r="A18" s="16"/>
    </row>
  </sheetData>
  <mergeCells count="1">
    <mergeCell ref="E1:F1"/>
  </mergeCells>
  <hyperlinks>
    <hyperlink ref="A16" r:id="rId1" xr:uid="{966C6B58-99C4-44E0-A23B-7A64C68A1BA2}"/>
  </hyperlinks>
  <pageMargins left="0.7" right="0.7" top="0.75" bottom="0.75" header="0.3" footer="0.3"/>
  <pageSetup paperSize="9" orientation="portrait" horizontalDpi="4294967292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Help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2021-12-23T17:40:12Z</dcterms:created>
  <dcterms:modified xsi:type="dcterms:W3CDTF">2025-10-21T11:41:53Z</dcterms:modified>
</cp:coreProperties>
</file>